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C:\Users\jlosbor\Desktop\NE RFP BAFO  FINAL\INTRADO BAFO FINAL\"/>
    </mc:Choice>
  </mc:AlternateContent>
  <xr:revisionPtr revIDLastSave="0" documentId="13_ncr:1_{53C4B860-63E0-4035-A0AA-885E0D837265}" xr6:coauthVersionLast="45" xr6:coauthVersionMax="45" xr10:uidLastSave="{00000000-0000-0000-0000-000000000000}"/>
  <workbookProtection workbookPassword="D918" lockStructure="1"/>
  <bookViews>
    <workbookView xWindow="28680" yWindow="-120" windowWidth="29040" windowHeight="15840" firstSheet="2" activeTab="2" xr2:uid="{00000000-000D-0000-FFFF-FFFF00000000}"/>
  </bookViews>
  <sheets>
    <sheet name="Instructions" sheetId="1" r:id="rId1"/>
    <sheet name="NRC Milestones" sheetId="23" r:id="rId2"/>
    <sheet name="Summary" sheetId="2" r:id="rId3"/>
    <sheet name="ESInet" sheetId="22" state="hidden" r:id="rId4"/>
    <sheet name="ESI net" sheetId="24" r:id="rId5"/>
    <sheet name="LNG" sheetId="21" r:id="rId6"/>
    <sheet name="BCF" sheetId="20" r:id="rId7"/>
    <sheet name="ESRP &amp; PRF" sheetId="19" r:id="rId8"/>
    <sheet name="ECRF &amp; LVF" sheetId="18" r:id="rId9"/>
    <sheet name="SI" sheetId="17" r:id="rId10"/>
    <sheet name="LDB" sheetId="14" r:id="rId11"/>
    <sheet name="MISC" sheetId="16" r:id="rId12"/>
    <sheet name="Opt Svc NGCS" sheetId="25" r:id="rId13"/>
  </sheets>
  <externalReferences>
    <externalReference r:id="rId14"/>
  </externalReferences>
  <definedNames>
    <definedName name="_xlnm.Print_Area" localSheetId="6">BCF!$A$1:$V$62</definedName>
    <definedName name="_xlnm.Print_Area" localSheetId="8">'ECRF &amp; LVF'!$A$1:$V$62</definedName>
    <definedName name="_xlnm.Print_Area" localSheetId="4">'ESI net'!$A$1:$V$63</definedName>
    <definedName name="_xlnm.Print_Area" localSheetId="7">'ESRP &amp; PRF'!$A$1:$V$62</definedName>
    <definedName name="_xlnm.Print_Area" localSheetId="10">LDB!$A$1:$V$62</definedName>
    <definedName name="_xlnm.Print_Area" localSheetId="5">LNG!$A$1:$V$62</definedName>
    <definedName name="_xlnm.Print_Area" localSheetId="11">MISC!$A$1:$V$62</definedName>
    <definedName name="_xlnm.Print_Area" localSheetId="1">'NRC Milestones'!$A$1:$C$19</definedName>
    <definedName name="_xlnm.Print_Area" localSheetId="12">'Opt Svc NGCS'!$A$1:$V$62</definedName>
    <definedName name="_xlnm.Print_Area" localSheetId="9">SI!$A$1:$V$62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25" l="1"/>
  <c r="E21" i="25"/>
  <c r="G21" i="25"/>
  <c r="I21" i="25"/>
  <c r="K21" i="25"/>
  <c r="P21" i="25"/>
  <c r="Q21" i="25"/>
  <c r="R21" i="25"/>
  <c r="S21" i="25"/>
  <c r="T21" i="25"/>
  <c r="T13" i="25"/>
  <c r="S13" i="25"/>
  <c r="R13" i="25"/>
  <c r="Q13" i="25"/>
  <c r="P13" i="25"/>
  <c r="K13" i="25"/>
  <c r="I13" i="25"/>
  <c r="G13" i="25"/>
  <c r="E13" i="25"/>
  <c r="C13" i="25"/>
  <c r="C21" i="16"/>
  <c r="E21" i="16"/>
  <c r="G21" i="16"/>
  <c r="I21" i="16"/>
  <c r="K21" i="16"/>
  <c r="P21" i="16"/>
  <c r="Q21" i="16"/>
  <c r="R21" i="16"/>
  <c r="S21" i="16"/>
  <c r="T21" i="16"/>
  <c r="T13" i="16"/>
  <c r="S13" i="16"/>
  <c r="R13" i="16"/>
  <c r="Q13" i="16"/>
  <c r="P13" i="16"/>
  <c r="K13" i="16"/>
  <c r="I13" i="16"/>
  <c r="G13" i="16"/>
  <c r="E13" i="16"/>
  <c r="C13" i="16"/>
  <c r="C21" i="14"/>
  <c r="E21" i="14"/>
  <c r="G21" i="14"/>
  <c r="I21" i="14"/>
  <c r="K21" i="14"/>
  <c r="P21" i="14"/>
  <c r="Q21" i="14"/>
  <c r="R21" i="14"/>
  <c r="S21" i="14"/>
  <c r="T21" i="14"/>
  <c r="T13" i="14"/>
  <c r="S13" i="14"/>
  <c r="R13" i="14"/>
  <c r="Q13" i="14"/>
  <c r="P13" i="14"/>
  <c r="K13" i="14"/>
  <c r="I13" i="14"/>
  <c r="G13" i="14"/>
  <c r="E13" i="14"/>
  <c r="C13" i="14"/>
  <c r="C21" i="17"/>
  <c r="E21" i="17"/>
  <c r="G21" i="17"/>
  <c r="I21" i="17"/>
  <c r="K21" i="17"/>
  <c r="P21" i="17"/>
  <c r="Q21" i="17"/>
  <c r="R21" i="17"/>
  <c r="S21" i="17"/>
  <c r="T21" i="17"/>
  <c r="T13" i="17"/>
  <c r="S13" i="17"/>
  <c r="R13" i="17"/>
  <c r="Q13" i="17"/>
  <c r="P13" i="17"/>
  <c r="K13" i="17"/>
  <c r="I13" i="17"/>
  <c r="G13" i="17"/>
  <c r="E13" i="17"/>
  <c r="C13" i="17"/>
  <c r="C21" i="18"/>
  <c r="E21" i="18"/>
  <c r="G21" i="18"/>
  <c r="I21" i="18"/>
  <c r="K21" i="18"/>
  <c r="P21" i="18"/>
  <c r="Q21" i="18"/>
  <c r="R21" i="18"/>
  <c r="S21" i="18"/>
  <c r="T21" i="18"/>
  <c r="T13" i="18"/>
  <c r="S13" i="18"/>
  <c r="R13" i="18"/>
  <c r="Q13" i="18"/>
  <c r="P13" i="18"/>
  <c r="K13" i="18"/>
  <c r="I13" i="18"/>
  <c r="G13" i="18"/>
  <c r="E13" i="18"/>
  <c r="C13" i="18"/>
  <c r="C21" i="19"/>
  <c r="E21" i="19"/>
  <c r="G21" i="19"/>
  <c r="I21" i="19"/>
  <c r="K21" i="19"/>
  <c r="P21" i="19"/>
  <c r="Q21" i="19"/>
  <c r="R21" i="19"/>
  <c r="S21" i="19"/>
  <c r="T21" i="19"/>
  <c r="T13" i="19"/>
  <c r="S13" i="19"/>
  <c r="R13" i="19"/>
  <c r="Q13" i="19"/>
  <c r="P13" i="19"/>
  <c r="K13" i="19"/>
  <c r="I13" i="19"/>
  <c r="G13" i="19"/>
  <c r="E13" i="19"/>
  <c r="C13" i="19"/>
  <c r="C21" i="20"/>
  <c r="E21" i="20"/>
  <c r="G21" i="20"/>
  <c r="I21" i="20"/>
  <c r="K21" i="20"/>
  <c r="P21" i="20"/>
  <c r="Q21" i="20"/>
  <c r="R21" i="20"/>
  <c r="S21" i="20"/>
  <c r="T21" i="20"/>
  <c r="T13" i="20"/>
  <c r="S13" i="20"/>
  <c r="R13" i="20"/>
  <c r="Q13" i="20"/>
  <c r="P13" i="20"/>
  <c r="K13" i="20"/>
  <c r="I13" i="20"/>
  <c r="G13" i="20"/>
  <c r="E13" i="20"/>
  <c r="C13" i="20"/>
  <c r="C21" i="21"/>
  <c r="E21" i="21"/>
  <c r="G21" i="21"/>
  <c r="I21" i="21"/>
  <c r="K21" i="21"/>
  <c r="P21" i="21"/>
  <c r="Q21" i="21"/>
  <c r="R21" i="21"/>
  <c r="S21" i="21"/>
  <c r="T21" i="21"/>
  <c r="T13" i="21"/>
  <c r="S13" i="21"/>
  <c r="R13" i="21"/>
  <c r="Q13" i="21"/>
  <c r="P13" i="21"/>
  <c r="K13" i="21"/>
  <c r="I13" i="21"/>
  <c r="G13" i="21"/>
  <c r="E13" i="21"/>
  <c r="C13" i="21"/>
  <c r="C22" i="24"/>
  <c r="E22" i="24"/>
  <c r="G22" i="24"/>
  <c r="I22" i="24"/>
  <c r="K22" i="24"/>
  <c r="P22" i="24"/>
  <c r="Q22" i="24"/>
  <c r="R22" i="24"/>
  <c r="S22" i="24"/>
  <c r="T22" i="24"/>
  <c r="T14" i="24"/>
  <c r="S14" i="24"/>
  <c r="R14" i="24"/>
  <c r="Q14" i="24"/>
  <c r="P14" i="24"/>
  <c r="K14" i="24"/>
  <c r="I14" i="24"/>
  <c r="G14" i="24"/>
  <c r="E14" i="24"/>
  <c r="C14" i="24"/>
  <c r="J61" i="19" l="1"/>
  <c r="T37" i="19"/>
  <c r="S37" i="19"/>
  <c r="R37" i="19"/>
  <c r="Q37" i="19"/>
  <c r="P37" i="19"/>
  <c r="K37" i="19"/>
  <c r="I37" i="19"/>
  <c r="G37" i="19"/>
  <c r="E37" i="19"/>
  <c r="C37" i="19"/>
  <c r="V37" i="19" l="1"/>
  <c r="N37" i="19"/>
  <c r="L63" i="24" l="1"/>
  <c r="T62" i="24"/>
  <c r="S62" i="24"/>
  <c r="R62" i="24"/>
  <c r="Q62" i="24"/>
  <c r="P62" i="24"/>
  <c r="K62" i="24"/>
  <c r="I62" i="24"/>
  <c r="G62" i="24"/>
  <c r="E62" i="24"/>
  <c r="C62" i="24"/>
  <c r="T54" i="24"/>
  <c r="S54" i="24"/>
  <c r="R54" i="24"/>
  <c r="Q54" i="24"/>
  <c r="P54" i="24"/>
  <c r="K54" i="24"/>
  <c r="J54" i="24"/>
  <c r="I54" i="24"/>
  <c r="H54" i="24"/>
  <c r="G54" i="24"/>
  <c r="F54" i="24"/>
  <c r="E54" i="24"/>
  <c r="D54" i="24"/>
  <c r="C54" i="24"/>
  <c r="T46" i="24"/>
  <c r="S46" i="24"/>
  <c r="R46" i="24"/>
  <c r="Q46" i="24"/>
  <c r="P46" i="24"/>
  <c r="K46" i="24"/>
  <c r="J46" i="24"/>
  <c r="I46" i="24"/>
  <c r="H46" i="24"/>
  <c r="G46" i="24"/>
  <c r="F46" i="24"/>
  <c r="E46" i="24"/>
  <c r="D46" i="24"/>
  <c r="C46" i="24"/>
  <c r="E38" i="24"/>
  <c r="T38" i="24"/>
  <c r="S38" i="24"/>
  <c r="R38" i="24"/>
  <c r="Q38" i="24"/>
  <c r="P38" i="24"/>
  <c r="K38" i="24"/>
  <c r="J38" i="24"/>
  <c r="I38" i="24"/>
  <c r="H38" i="24"/>
  <c r="G38" i="24"/>
  <c r="F38" i="24"/>
  <c r="D38" i="24"/>
  <c r="C38" i="24"/>
  <c r="T30" i="24"/>
  <c r="S30" i="24"/>
  <c r="R30" i="24"/>
  <c r="Q30" i="24"/>
  <c r="P30" i="24"/>
  <c r="K30" i="24"/>
  <c r="J30" i="24"/>
  <c r="I30" i="24"/>
  <c r="H30" i="24"/>
  <c r="G30" i="24"/>
  <c r="F30" i="24"/>
  <c r="E30" i="24"/>
  <c r="D30" i="24"/>
  <c r="C30" i="24"/>
  <c r="B22" i="24"/>
  <c r="B14" i="24"/>
  <c r="N14" i="24" l="1"/>
  <c r="N62" i="24"/>
  <c r="N54" i="24"/>
  <c r="N46" i="24"/>
  <c r="N38" i="24"/>
  <c r="S63" i="24"/>
  <c r="P63" i="24"/>
  <c r="N30" i="24"/>
  <c r="T63" i="24"/>
  <c r="V22" i="24"/>
  <c r="Q63" i="24"/>
  <c r="K63" i="24"/>
  <c r="I63" i="24"/>
  <c r="G63" i="24"/>
  <c r="E63" i="24"/>
  <c r="N22" i="24"/>
  <c r="C63" i="24"/>
  <c r="R63" i="24"/>
  <c r="T61" i="25"/>
  <c r="S61" i="25"/>
  <c r="R61" i="25"/>
  <c r="Q61" i="25"/>
  <c r="P61" i="25"/>
  <c r="K61" i="25"/>
  <c r="J61" i="25"/>
  <c r="I61" i="25"/>
  <c r="H61" i="25"/>
  <c r="G61" i="25"/>
  <c r="F61" i="25"/>
  <c r="E61" i="25"/>
  <c r="D61" i="25"/>
  <c r="C61" i="25"/>
  <c r="B61" i="25"/>
  <c r="T53" i="25"/>
  <c r="S53" i="25"/>
  <c r="R53" i="25"/>
  <c r="Q53" i="25"/>
  <c r="P53" i="25"/>
  <c r="K53" i="25"/>
  <c r="J53" i="25"/>
  <c r="I53" i="25"/>
  <c r="H53" i="25"/>
  <c r="G53" i="25"/>
  <c r="F53" i="25"/>
  <c r="E53" i="25"/>
  <c r="D53" i="25"/>
  <c r="C53" i="25"/>
  <c r="B53" i="25"/>
  <c r="T45" i="25"/>
  <c r="S45" i="25"/>
  <c r="R45" i="25"/>
  <c r="Q45" i="25"/>
  <c r="P45" i="25"/>
  <c r="K45" i="25"/>
  <c r="J45" i="25"/>
  <c r="I45" i="25"/>
  <c r="H45" i="25"/>
  <c r="G45" i="25"/>
  <c r="F45" i="25"/>
  <c r="E45" i="25"/>
  <c r="D45" i="25"/>
  <c r="C45" i="25"/>
  <c r="B45" i="25"/>
  <c r="T37" i="25"/>
  <c r="S37" i="25"/>
  <c r="R37" i="25"/>
  <c r="Q37" i="25"/>
  <c r="P37" i="25"/>
  <c r="K37" i="25"/>
  <c r="J37" i="25"/>
  <c r="I37" i="25"/>
  <c r="H37" i="25"/>
  <c r="G37" i="25"/>
  <c r="F37" i="25"/>
  <c r="E37" i="25"/>
  <c r="D37" i="25"/>
  <c r="C37" i="25"/>
  <c r="B37" i="25"/>
  <c r="T29" i="25"/>
  <c r="S29" i="25"/>
  <c r="R29" i="25"/>
  <c r="Q29" i="25"/>
  <c r="P29" i="25"/>
  <c r="K29" i="25"/>
  <c r="J29" i="25"/>
  <c r="I29" i="25"/>
  <c r="H29" i="25"/>
  <c r="G29" i="25"/>
  <c r="F29" i="25"/>
  <c r="E29" i="25"/>
  <c r="D29" i="25"/>
  <c r="C29" i="25"/>
  <c r="B29" i="25"/>
  <c r="J21" i="25"/>
  <c r="H21" i="25"/>
  <c r="F21" i="25"/>
  <c r="D21" i="25"/>
  <c r="B21" i="25"/>
  <c r="J13" i="25"/>
  <c r="H13" i="25"/>
  <c r="F13" i="25"/>
  <c r="D13" i="25"/>
  <c r="B13" i="25"/>
  <c r="B2" i="25"/>
  <c r="B1" i="25"/>
  <c r="N63" i="24" l="1"/>
  <c r="M21" i="25"/>
  <c r="M13" i="25"/>
  <c r="N13" i="25"/>
  <c r="V13" i="25"/>
  <c r="V21" i="25"/>
  <c r="N21" i="25"/>
  <c r="M29" i="25"/>
  <c r="N29" i="25"/>
  <c r="V29" i="25"/>
  <c r="V37" i="25"/>
  <c r="M37" i="25"/>
  <c r="F62" i="25"/>
  <c r="N37" i="25"/>
  <c r="B62" i="25"/>
  <c r="C62" i="25"/>
  <c r="M45" i="25"/>
  <c r="N45" i="25"/>
  <c r="G62" i="25"/>
  <c r="R62" i="25"/>
  <c r="V45" i="25"/>
  <c r="D62" i="25"/>
  <c r="E62" i="25"/>
  <c r="N53" i="25"/>
  <c r="M53" i="25"/>
  <c r="H62" i="25"/>
  <c r="I62" i="25"/>
  <c r="P62" i="25"/>
  <c r="Q62" i="25"/>
  <c r="V53" i="25"/>
  <c r="S62" i="25"/>
  <c r="J62" i="25"/>
  <c r="M61" i="25"/>
  <c r="N61" i="25"/>
  <c r="K62" i="25"/>
  <c r="T62" i="25"/>
  <c r="V61" i="25"/>
  <c r="M62" i="25" l="1"/>
  <c r="N62" i="25"/>
  <c r="V62" i="25"/>
  <c r="J62" i="24"/>
  <c r="H62" i="24"/>
  <c r="F62" i="24"/>
  <c r="D62" i="24"/>
  <c r="B62" i="24"/>
  <c r="V54" i="24"/>
  <c r="B54" i="24"/>
  <c r="M54" i="24" s="1"/>
  <c r="B46" i="24"/>
  <c r="M46" i="24" s="1"/>
  <c r="B38" i="24"/>
  <c r="M38" i="24" s="1"/>
  <c r="C5" i="23" s="1"/>
  <c r="B30" i="24"/>
  <c r="J22" i="24"/>
  <c r="H22" i="24"/>
  <c r="F22" i="24"/>
  <c r="D22" i="24"/>
  <c r="J14" i="24"/>
  <c r="H14" i="24"/>
  <c r="F14" i="24"/>
  <c r="D14" i="24"/>
  <c r="B3" i="24"/>
  <c r="B2" i="24"/>
  <c r="M14" i="24" l="1"/>
  <c r="C2" i="23" s="1"/>
  <c r="F63" i="24"/>
  <c r="F8" i="2" s="1"/>
  <c r="M62" i="24"/>
  <c r="C8" i="23" s="1"/>
  <c r="M30" i="24"/>
  <c r="C4" i="23" s="1"/>
  <c r="B63" i="24"/>
  <c r="B8" i="2" s="1"/>
  <c r="J63" i="24"/>
  <c r="J8" i="2" s="1"/>
  <c r="H63" i="24"/>
  <c r="H8" i="2" s="1"/>
  <c r="D63" i="24"/>
  <c r="D8" i="2" s="1"/>
  <c r="M22" i="24"/>
  <c r="C3" i="23" s="1"/>
  <c r="V46" i="24"/>
  <c r="V30" i="24"/>
  <c r="V38" i="24"/>
  <c r="V62" i="24"/>
  <c r="C6" i="23"/>
  <c r="C7" i="23"/>
  <c r="C8" i="2"/>
  <c r="G8" i="2"/>
  <c r="K8" i="2"/>
  <c r="N8" i="2"/>
  <c r="I8" i="2"/>
  <c r="L8" i="2"/>
  <c r="P8" i="2"/>
  <c r="M8" i="2"/>
  <c r="O8" i="2"/>
  <c r="V14" i="24"/>
  <c r="E8" i="2"/>
  <c r="C9" i="23" l="1"/>
  <c r="M63" i="24"/>
  <c r="V63" i="24"/>
  <c r="T61" i="16" l="1"/>
  <c r="S61" i="16"/>
  <c r="R61" i="16"/>
  <c r="Q61" i="16"/>
  <c r="P61" i="16"/>
  <c r="K61" i="16"/>
  <c r="J61" i="16"/>
  <c r="I61" i="16"/>
  <c r="H61" i="16"/>
  <c r="G61" i="16"/>
  <c r="F61" i="16"/>
  <c r="E61" i="16"/>
  <c r="D61" i="16"/>
  <c r="C61" i="16"/>
  <c r="B61" i="16"/>
  <c r="T61" i="14"/>
  <c r="S61" i="14"/>
  <c r="R61" i="14"/>
  <c r="Q61" i="14"/>
  <c r="P61" i="14"/>
  <c r="K61" i="14"/>
  <c r="J61" i="14"/>
  <c r="I61" i="14"/>
  <c r="H61" i="14"/>
  <c r="G61" i="14"/>
  <c r="F61" i="14"/>
  <c r="E61" i="14"/>
  <c r="D61" i="14"/>
  <c r="C61" i="14"/>
  <c r="B61" i="14"/>
  <c r="T61" i="17"/>
  <c r="S61" i="17"/>
  <c r="R61" i="17"/>
  <c r="Q61" i="17"/>
  <c r="P61" i="17"/>
  <c r="K61" i="17"/>
  <c r="J61" i="17"/>
  <c r="I61" i="17"/>
  <c r="H61" i="17"/>
  <c r="G61" i="17"/>
  <c r="F61" i="17"/>
  <c r="E61" i="17"/>
  <c r="D61" i="17"/>
  <c r="C61" i="17"/>
  <c r="B61" i="17"/>
  <c r="T61" i="18"/>
  <c r="S61" i="18"/>
  <c r="R61" i="18"/>
  <c r="Q61" i="18"/>
  <c r="P61" i="18"/>
  <c r="K61" i="18"/>
  <c r="J61" i="18"/>
  <c r="I61" i="18"/>
  <c r="H61" i="18"/>
  <c r="G61" i="18"/>
  <c r="F61" i="18"/>
  <c r="E61" i="18"/>
  <c r="D61" i="18"/>
  <c r="C61" i="18"/>
  <c r="B61" i="18"/>
  <c r="T61" i="19"/>
  <c r="S61" i="19"/>
  <c r="R61" i="19"/>
  <c r="Q61" i="19"/>
  <c r="P61" i="19"/>
  <c r="K61" i="19"/>
  <c r="I61" i="19"/>
  <c r="H61" i="19"/>
  <c r="G61" i="19"/>
  <c r="F61" i="19"/>
  <c r="E61" i="19"/>
  <c r="D61" i="19"/>
  <c r="C61" i="19"/>
  <c r="B61" i="19"/>
  <c r="T61" i="20"/>
  <c r="S61" i="20"/>
  <c r="R61" i="20"/>
  <c r="Q61" i="20"/>
  <c r="P61" i="20"/>
  <c r="K61" i="20"/>
  <c r="J61" i="20"/>
  <c r="I61" i="20"/>
  <c r="H61" i="20"/>
  <c r="G61" i="20"/>
  <c r="F61" i="20"/>
  <c r="E61" i="20"/>
  <c r="D61" i="20"/>
  <c r="C61" i="20"/>
  <c r="B61" i="20"/>
  <c r="T53" i="16"/>
  <c r="S53" i="16"/>
  <c r="R53" i="16"/>
  <c r="Q53" i="16"/>
  <c r="P53" i="16"/>
  <c r="K53" i="16"/>
  <c r="J53" i="16"/>
  <c r="I53" i="16"/>
  <c r="H53" i="16"/>
  <c r="G53" i="16"/>
  <c r="F53" i="16"/>
  <c r="E53" i="16"/>
  <c r="D53" i="16"/>
  <c r="C53" i="16"/>
  <c r="B53" i="16"/>
  <c r="M53" i="16" s="1"/>
  <c r="T53" i="14"/>
  <c r="S53" i="14"/>
  <c r="R53" i="14"/>
  <c r="Q53" i="14"/>
  <c r="P53" i="14"/>
  <c r="K53" i="14"/>
  <c r="J53" i="14"/>
  <c r="I53" i="14"/>
  <c r="H53" i="14"/>
  <c r="G53" i="14"/>
  <c r="F53" i="14"/>
  <c r="E53" i="14"/>
  <c r="D53" i="14"/>
  <c r="C53" i="14"/>
  <c r="B53" i="14"/>
  <c r="T53" i="17"/>
  <c r="S53" i="17"/>
  <c r="R53" i="17"/>
  <c r="Q53" i="17"/>
  <c r="P53" i="17"/>
  <c r="K53" i="17"/>
  <c r="J53" i="17"/>
  <c r="I53" i="17"/>
  <c r="H53" i="17"/>
  <c r="G53" i="17"/>
  <c r="F53" i="17"/>
  <c r="E53" i="17"/>
  <c r="D53" i="17"/>
  <c r="C53" i="17"/>
  <c r="B53" i="17"/>
  <c r="T53" i="18"/>
  <c r="S53" i="18"/>
  <c r="R53" i="18"/>
  <c r="Q53" i="18"/>
  <c r="P53" i="18"/>
  <c r="K53" i="18"/>
  <c r="J53" i="18"/>
  <c r="I53" i="18"/>
  <c r="H53" i="18"/>
  <c r="G53" i="18"/>
  <c r="F53" i="18"/>
  <c r="E53" i="18"/>
  <c r="D53" i="18"/>
  <c r="C53" i="18"/>
  <c r="B53" i="18"/>
  <c r="B45" i="18"/>
  <c r="C45" i="18"/>
  <c r="D45" i="18"/>
  <c r="E45" i="18"/>
  <c r="F45" i="18"/>
  <c r="G45" i="18"/>
  <c r="H45" i="18"/>
  <c r="I45" i="18"/>
  <c r="J45" i="18"/>
  <c r="K45" i="18"/>
  <c r="P45" i="18"/>
  <c r="Q45" i="18"/>
  <c r="R45" i="18"/>
  <c r="S45" i="18"/>
  <c r="T45" i="18"/>
  <c r="T53" i="19"/>
  <c r="S53" i="19"/>
  <c r="R53" i="19"/>
  <c r="Q53" i="19"/>
  <c r="P53" i="19"/>
  <c r="K53" i="19"/>
  <c r="J53" i="19"/>
  <c r="I53" i="19"/>
  <c r="H53" i="19"/>
  <c r="G53" i="19"/>
  <c r="F53" i="19"/>
  <c r="E53" i="19"/>
  <c r="D53" i="19"/>
  <c r="C53" i="19"/>
  <c r="B53" i="19"/>
  <c r="M53" i="19" s="1"/>
  <c r="T53" i="20"/>
  <c r="S53" i="20"/>
  <c r="R53" i="20"/>
  <c r="Q53" i="20"/>
  <c r="P53" i="20"/>
  <c r="K53" i="20"/>
  <c r="J53" i="20"/>
  <c r="I53" i="20"/>
  <c r="H53" i="20"/>
  <c r="G53" i="20"/>
  <c r="F53" i="20"/>
  <c r="E53" i="20"/>
  <c r="D53" i="20"/>
  <c r="C53" i="20"/>
  <c r="B53" i="20"/>
  <c r="J37" i="19"/>
  <c r="H37" i="19"/>
  <c r="F37" i="19"/>
  <c r="D37" i="19"/>
  <c r="B37" i="19"/>
  <c r="T45" i="16"/>
  <c r="S45" i="16"/>
  <c r="R45" i="16"/>
  <c r="Q45" i="16"/>
  <c r="P45" i="16"/>
  <c r="K45" i="16"/>
  <c r="J45" i="16"/>
  <c r="I45" i="16"/>
  <c r="H45" i="16"/>
  <c r="G45" i="16"/>
  <c r="F45" i="16"/>
  <c r="E45" i="16"/>
  <c r="D45" i="16"/>
  <c r="C45" i="16"/>
  <c r="B45" i="16"/>
  <c r="T45" i="14"/>
  <c r="S45" i="14"/>
  <c r="R45" i="14"/>
  <c r="Q45" i="14"/>
  <c r="P45" i="14"/>
  <c r="K45" i="14"/>
  <c r="J45" i="14"/>
  <c r="I45" i="14"/>
  <c r="H45" i="14"/>
  <c r="G45" i="14"/>
  <c r="F45" i="14"/>
  <c r="E45" i="14"/>
  <c r="D45" i="14"/>
  <c r="C45" i="14"/>
  <c r="B45" i="14"/>
  <c r="T45" i="17"/>
  <c r="S45" i="17"/>
  <c r="R45" i="17"/>
  <c r="Q45" i="17"/>
  <c r="P45" i="17"/>
  <c r="K45" i="17"/>
  <c r="J45" i="17"/>
  <c r="I45" i="17"/>
  <c r="H45" i="17"/>
  <c r="G45" i="17"/>
  <c r="F45" i="17"/>
  <c r="E45" i="17"/>
  <c r="D45" i="17"/>
  <c r="C45" i="17"/>
  <c r="B45" i="17"/>
  <c r="M45" i="17" s="1"/>
  <c r="T45" i="19"/>
  <c r="S45" i="19"/>
  <c r="R45" i="19"/>
  <c r="Q45" i="19"/>
  <c r="P45" i="19"/>
  <c r="K45" i="19"/>
  <c r="J45" i="19"/>
  <c r="I45" i="19"/>
  <c r="H45" i="19"/>
  <c r="G45" i="19"/>
  <c r="F45" i="19"/>
  <c r="E45" i="19"/>
  <c r="D45" i="19"/>
  <c r="C45" i="19"/>
  <c r="B45" i="19"/>
  <c r="M45" i="19" s="1"/>
  <c r="T45" i="20"/>
  <c r="S45" i="20"/>
  <c r="R45" i="20"/>
  <c r="Q45" i="20"/>
  <c r="P45" i="20"/>
  <c r="K45" i="20"/>
  <c r="J45" i="20"/>
  <c r="I45" i="20"/>
  <c r="H45" i="20"/>
  <c r="G45" i="20"/>
  <c r="F45" i="20"/>
  <c r="E45" i="20"/>
  <c r="D45" i="20"/>
  <c r="C45" i="20"/>
  <c r="B45" i="20"/>
  <c r="T37" i="16"/>
  <c r="S37" i="16"/>
  <c r="R37" i="16"/>
  <c r="Q37" i="16"/>
  <c r="P37" i="16"/>
  <c r="K37" i="16"/>
  <c r="J37" i="16"/>
  <c r="I37" i="16"/>
  <c r="H37" i="16"/>
  <c r="G37" i="16"/>
  <c r="F37" i="16"/>
  <c r="E37" i="16"/>
  <c r="D37" i="16"/>
  <c r="C37" i="16"/>
  <c r="B37" i="16"/>
  <c r="T37" i="14"/>
  <c r="S37" i="14"/>
  <c r="R37" i="14"/>
  <c r="Q37" i="14"/>
  <c r="P37" i="14"/>
  <c r="K37" i="14"/>
  <c r="J37" i="14"/>
  <c r="I37" i="14"/>
  <c r="H37" i="14"/>
  <c r="G37" i="14"/>
  <c r="F37" i="14"/>
  <c r="E37" i="14"/>
  <c r="D37" i="14"/>
  <c r="C37" i="14"/>
  <c r="B37" i="14"/>
  <c r="M37" i="14" s="1"/>
  <c r="T37" i="17"/>
  <c r="S37" i="17"/>
  <c r="R37" i="17"/>
  <c r="Q37" i="17"/>
  <c r="P37" i="17"/>
  <c r="K37" i="17"/>
  <c r="J37" i="17"/>
  <c r="I37" i="17"/>
  <c r="H37" i="17"/>
  <c r="G37" i="17"/>
  <c r="F37" i="17"/>
  <c r="E37" i="17"/>
  <c r="D37" i="17"/>
  <c r="C37" i="17"/>
  <c r="B37" i="17"/>
  <c r="T37" i="18"/>
  <c r="S37" i="18"/>
  <c r="R37" i="18"/>
  <c r="Q37" i="18"/>
  <c r="P37" i="18"/>
  <c r="K37" i="18"/>
  <c r="J37" i="18"/>
  <c r="I37" i="18"/>
  <c r="H37" i="18"/>
  <c r="G37" i="18"/>
  <c r="F37" i="18"/>
  <c r="E37" i="18"/>
  <c r="D37" i="18"/>
  <c r="C37" i="18"/>
  <c r="B37" i="18"/>
  <c r="T37" i="20"/>
  <c r="S37" i="20"/>
  <c r="R37" i="20"/>
  <c r="Q37" i="20"/>
  <c r="P37" i="20"/>
  <c r="K37" i="20"/>
  <c r="J37" i="20"/>
  <c r="I37" i="20"/>
  <c r="H37" i="20"/>
  <c r="G37" i="20"/>
  <c r="F37" i="20"/>
  <c r="E37" i="20"/>
  <c r="D37" i="20"/>
  <c r="C37" i="20"/>
  <c r="B37" i="20"/>
  <c r="T29" i="16"/>
  <c r="S29" i="16"/>
  <c r="R29" i="16"/>
  <c r="Q29" i="16"/>
  <c r="P29" i="16"/>
  <c r="K29" i="16"/>
  <c r="J29" i="16"/>
  <c r="I29" i="16"/>
  <c r="H29" i="16"/>
  <c r="G29" i="16"/>
  <c r="F29" i="16"/>
  <c r="E29" i="16"/>
  <c r="D29" i="16"/>
  <c r="C29" i="16"/>
  <c r="B29" i="16"/>
  <c r="T29" i="14"/>
  <c r="S29" i="14"/>
  <c r="R29" i="14"/>
  <c r="Q29" i="14"/>
  <c r="P29" i="14"/>
  <c r="K29" i="14"/>
  <c r="J29" i="14"/>
  <c r="I29" i="14"/>
  <c r="H29" i="14"/>
  <c r="G29" i="14"/>
  <c r="F29" i="14"/>
  <c r="E29" i="14"/>
  <c r="D29" i="14"/>
  <c r="C29" i="14"/>
  <c r="B29" i="14"/>
  <c r="M29" i="14" s="1"/>
  <c r="T29" i="17"/>
  <c r="S29" i="17"/>
  <c r="R29" i="17"/>
  <c r="Q29" i="17"/>
  <c r="P29" i="17"/>
  <c r="K29" i="17"/>
  <c r="J29" i="17"/>
  <c r="I29" i="17"/>
  <c r="H29" i="17"/>
  <c r="G29" i="17"/>
  <c r="F29" i="17"/>
  <c r="E29" i="17"/>
  <c r="D29" i="17"/>
  <c r="C29" i="17"/>
  <c r="B29" i="17"/>
  <c r="T29" i="18"/>
  <c r="S29" i="18"/>
  <c r="R29" i="18"/>
  <c r="Q29" i="18"/>
  <c r="P29" i="18"/>
  <c r="K29" i="18"/>
  <c r="J29" i="18"/>
  <c r="I29" i="18"/>
  <c r="H29" i="18"/>
  <c r="G29" i="18"/>
  <c r="F29" i="18"/>
  <c r="E29" i="18"/>
  <c r="D29" i="18"/>
  <c r="C29" i="18"/>
  <c r="B29" i="18"/>
  <c r="T29" i="19"/>
  <c r="S29" i="19"/>
  <c r="R29" i="19"/>
  <c r="Q29" i="19"/>
  <c r="P29" i="19"/>
  <c r="K29" i="19"/>
  <c r="J29" i="19"/>
  <c r="I29" i="19"/>
  <c r="H29" i="19"/>
  <c r="G29" i="19"/>
  <c r="F29" i="19"/>
  <c r="E29" i="19"/>
  <c r="D29" i="19"/>
  <c r="C29" i="19"/>
  <c r="B29" i="19"/>
  <c r="M29" i="19" s="1"/>
  <c r="T29" i="20"/>
  <c r="S29" i="20"/>
  <c r="R29" i="20"/>
  <c r="Q29" i="20"/>
  <c r="P29" i="20"/>
  <c r="K29" i="20"/>
  <c r="J29" i="20"/>
  <c r="I29" i="20"/>
  <c r="H29" i="20"/>
  <c r="G29" i="20"/>
  <c r="F29" i="20"/>
  <c r="E29" i="20"/>
  <c r="D29" i="20"/>
  <c r="C29" i="20"/>
  <c r="B29" i="20"/>
  <c r="M29" i="20" s="1"/>
  <c r="J13" i="16"/>
  <c r="H13" i="16"/>
  <c r="F13" i="16"/>
  <c r="D13" i="16"/>
  <c r="B13" i="16"/>
  <c r="J13" i="14"/>
  <c r="H13" i="14"/>
  <c r="F13" i="14"/>
  <c r="D13" i="14"/>
  <c r="B13" i="14"/>
  <c r="J13" i="17"/>
  <c r="H13" i="17"/>
  <c r="F13" i="17"/>
  <c r="D13" i="17"/>
  <c r="B13" i="17"/>
  <c r="J13" i="18"/>
  <c r="H13" i="18"/>
  <c r="F13" i="18"/>
  <c r="D13" i="18"/>
  <c r="B13" i="18"/>
  <c r="J13" i="19"/>
  <c r="H13" i="19"/>
  <c r="F13" i="19"/>
  <c r="D13" i="19"/>
  <c r="B13" i="19"/>
  <c r="J13" i="20"/>
  <c r="H13" i="20"/>
  <c r="F13" i="20"/>
  <c r="D13" i="20"/>
  <c r="B13" i="20"/>
  <c r="J21" i="16"/>
  <c r="H21" i="16"/>
  <c r="F21" i="16"/>
  <c r="D21" i="16"/>
  <c r="B21" i="16"/>
  <c r="J21" i="14"/>
  <c r="H21" i="14"/>
  <c r="F21" i="14"/>
  <c r="D21" i="14"/>
  <c r="B21" i="14"/>
  <c r="J21" i="17"/>
  <c r="H21" i="17"/>
  <c r="F21" i="17"/>
  <c r="D21" i="17"/>
  <c r="B21" i="17"/>
  <c r="J21" i="18"/>
  <c r="H21" i="18"/>
  <c r="F21" i="18"/>
  <c r="D21" i="18"/>
  <c r="B21" i="18"/>
  <c r="J21" i="19"/>
  <c r="H21" i="19"/>
  <c r="F21" i="19"/>
  <c r="D21" i="19"/>
  <c r="B21" i="19"/>
  <c r="J21" i="20"/>
  <c r="H21" i="20"/>
  <c r="F21" i="20"/>
  <c r="D21" i="20"/>
  <c r="B21" i="20"/>
  <c r="T61" i="21"/>
  <c r="S61" i="21"/>
  <c r="R61" i="21"/>
  <c r="Q61" i="21"/>
  <c r="P61" i="21"/>
  <c r="T45" i="21"/>
  <c r="S45" i="21"/>
  <c r="R45" i="21"/>
  <c r="Q45" i="21"/>
  <c r="P45" i="21"/>
  <c r="T37" i="21"/>
  <c r="S37" i="21"/>
  <c r="R37" i="21"/>
  <c r="Q37" i="21"/>
  <c r="P37" i="21"/>
  <c r="T29" i="21"/>
  <c r="S29" i="21"/>
  <c r="R29" i="21"/>
  <c r="Q29" i="21"/>
  <c r="P29" i="21"/>
  <c r="K29" i="21"/>
  <c r="I29" i="21"/>
  <c r="G29" i="21"/>
  <c r="E29" i="21"/>
  <c r="K37" i="21"/>
  <c r="I37" i="21"/>
  <c r="G37" i="21"/>
  <c r="E37" i="21"/>
  <c r="K45" i="21"/>
  <c r="I45" i="21"/>
  <c r="G45" i="21"/>
  <c r="E45" i="21"/>
  <c r="K61" i="21"/>
  <c r="I61" i="21"/>
  <c r="G61" i="21"/>
  <c r="E61" i="21"/>
  <c r="T53" i="21"/>
  <c r="S53" i="21"/>
  <c r="R53" i="21"/>
  <c r="Q53" i="21"/>
  <c r="P53" i="21"/>
  <c r="K53" i="21"/>
  <c r="I53" i="21"/>
  <c r="G53" i="21"/>
  <c r="E53" i="21"/>
  <c r="C61" i="21"/>
  <c r="C53" i="21"/>
  <c r="C45" i="21"/>
  <c r="C37" i="21"/>
  <c r="C29" i="21"/>
  <c r="S62" i="21" l="1"/>
  <c r="N37" i="21"/>
  <c r="V21" i="17"/>
  <c r="J62" i="20"/>
  <c r="R62" i="20"/>
  <c r="N10" i="2" s="1"/>
  <c r="T62" i="18"/>
  <c r="P12" i="2" s="1"/>
  <c r="M37" i="17"/>
  <c r="V45" i="17"/>
  <c r="G62" i="17"/>
  <c r="G13" i="2" s="1"/>
  <c r="J62" i="17"/>
  <c r="R62" i="17"/>
  <c r="N13" i="2" s="1"/>
  <c r="V21" i="14"/>
  <c r="M53" i="14"/>
  <c r="N61" i="16"/>
  <c r="G62" i="16"/>
  <c r="V61" i="21"/>
  <c r="N61" i="21"/>
  <c r="V53" i="21"/>
  <c r="I62" i="21"/>
  <c r="N53" i="21"/>
  <c r="V45" i="21"/>
  <c r="N45" i="21"/>
  <c r="V37" i="21"/>
  <c r="R62" i="21"/>
  <c r="V29" i="21"/>
  <c r="G62" i="21"/>
  <c r="N29" i="21"/>
  <c r="T62" i="21"/>
  <c r="V21" i="21"/>
  <c r="Q62" i="21"/>
  <c r="K62" i="21"/>
  <c r="E62" i="21"/>
  <c r="N21" i="21"/>
  <c r="P62" i="21"/>
  <c r="V13" i="21"/>
  <c r="N13" i="21"/>
  <c r="C62" i="21"/>
  <c r="S62" i="20"/>
  <c r="O10" i="2" s="1"/>
  <c r="V61" i="20"/>
  <c r="N61" i="20"/>
  <c r="M61" i="20"/>
  <c r="V53" i="20"/>
  <c r="M53" i="20"/>
  <c r="N53" i="20"/>
  <c r="V45" i="20"/>
  <c r="M45" i="20"/>
  <c r="N45" i="20"/>
  <c r="V37" i="20"/>
  <c r="N37" i="20"/>
  <c r="M37" i="20"/>
  <c r="V29" i="20"/>
  <c r="K62" i="20"/>
  <c r="N29" i="20"/>
  <c r="V21" i="20"/>
  <c r="T62" i="20"/>
  <c r="P10" i="2" s="1"/>
  <c r="Q62" i="20"/>
  <c r="M10" i="2" s="1"/>
  <c r="I62" i="20"/>
  <c r="H62" i="20"/>
  <c r="G62" i="20"/>
  <c r="F62" i="20"/>
  <c r="N21" i="20"/>
  <c r="E62" i="20"/>
  <c r="D62" i="20"/>
  <c r="M21" i="20"/>
  <c r="P62" i="20"/>
  <c r="L10" i="2" s="1"/>
  <c r="V13" i="20"/>
  <c r="C62" i="20"/>
  <c r="C10" i="2" s="1"/>
  <c r="N13" i="20"/>
  <c r="M13" i="20"/>
  <c r="B62" i="20"/>
  <c r="V61" i="19"/>
  <c r="M61" i="19"/>
  <c r="N61" i="19"/>
  <c r="D62" i="19"/>
  <c r="D11" i="2" s="1"/>
  <c r="V53" i="19"/>
  <c r="K62" i="19"/>
  <c r="K11" i="2" s="1"/>
  <c r="N53" i="19"/>
  <c r="S62" i="19"/>
  <c r="O11" i="2" s="1"/>
  <c r="Q62" i="19"/>
  <c r="M11" i="2" s="1"/>
  <c r="V45" i="19"/>
  <c r="G62" i="19"/>
  <c r="G11" i="2" s="1"/>
  <c r="N45" i="19"/>
  <c r="H62" i="19"/>
  <c r="H11" i="2" s="1"/>
  <c r="M37" i="19"/>
  <c r="T62" i="19"/>
  <c r="P11" i="2" s="1"/>
  <c r="V29" i="19"/>
  <c r="N29" i="19"/>
  <c r="V21" i="19"/>
  <c r="R62" i="19"/>
  <c r="N11" i="2" s="1"/>
  <c r="M21" i="19"/>
  <c r="J62" i="19"/>
  <c r="I62" i="19"/>
  <c r="I11" i="2" s="1"/>
  <c r="F62" i="19"/>
  <c r="F11" i="2" s="1"/>
  <c r="N21" i="19"/>
  <c r="E62" i="19"/>
  <c r="E11" i="2" s="1"/>
  <c r="P62" i="19"/>
  <c r="L11" i="2" s="1"/>
  <c r="V13" i="19"/>
  <c r="C62" i="19"/>
  <c r="C11" i="2" s="1"/>
  <c r="N13" i="19"/>
  <c r="B62" i="19"/>
  <c r="M13" i="19"/>
  <c r="V61" i="18"/>
  <c r="N61" i="18"/>
  <c r="D62" i="18"/>
  <c r="M61" i="18"/>
  <c r="V53" i="18"/>
  <c r="N53" i="18"/>
  <c r="M53" i="18"/>
  <c r="V45" i="18"/>
  <c r="N45" i="18"/>
  <c r="M45" i="18"/>
  <c r="V37" i="18"/>
  <c r="Q62" i="18"/>
  <c r="M12" i="2" s="1"/>
  <c r="E62" i="18"/>
  <c r="E12" i="2" s="1"/>
  <c r="N37" i="18"/>
  <c r="M37" i="18"/>
  <c r="V29" i="18"/>
  <c r="R62" i="18"/>
  <c r="N12" i="2" s="1"/>
  <c r="I62" i="18"/>
  <c r="M29" i="18"/>
  <c r="N29" i="18"/>
  <c r="S62" i="18"/>
  <c r="O12" i="2" s="1"/>
  <c r="V21" i="18"/>
  <c r="K62" i="18"/>
  <c r="J62" i="18"/>
  <c r="M21" i="18"/>
  <c r="H62" i="18"/>
  <c r="N21" i="18"/>
  <c r="G62" i="18"/>
  <c r="F62" i="18"/>
  <c r="P62" i="18"/>
  <c r="L12" i="2" s="1"/>
  <c r="V13" i="18"/>
  <c r="C62" i="18"/>
  <c r="N13" i="18"/>
  <c r="B62" i="18"/>
  <c r="M13" i="18"/>
  <c r="S62" i="17"/>
  <c r="O13" i="2" s="1"/>
  <c r="V61" i="17"/>
  <c r="N61" i="17"/>
  <c r="M61" i="17"/>
  <c r="V53" i="17"/>
  <c r="M53" i="17"/>
  <c r="N53" i="17"/>
  <c r="N45" i="17"/>
  <c r="V37" i="17"/>
  <c r="N37" i="17"/>
  <c r="T62" i="17"/>
  <c r="P13" i="2" s="1"/>
  <c r="V29" i="17"/>
  <c r="N29" i="17"/>
  <c r="M29" i="17"/>
  <c r="Q62" i="17"/>
  <c r="M13" i="2" s="1"/>
  <c r="K62" i="17"/>
  <c r="K13" i="2" s="1"/>
  <c r="I62" i="17"/>
  <c r="I13" i="2" s="1"/>
  <c r="H62" i="17"/>
  <c r="H13" i="2" s="1"/>
  <c r="F62" i="17"/>
  <c r="F13" i="2" s="1"/>
  <c r="N21" i="17"/>
  <c r="E62" i="17"/>
  <c r="E13" i="2" s="1"/>
  <c r="M21" i="17"/>
  <c r="D62" i="17"/>
  <c r="D13" i="2" s="1"/>
  <c r="P62" i="17"/>
  <c r="L13" i="2" s="1"/>
  <c r="V13" i="17"/>
  <c r="C62" i="17"/>
  <c r="C13" i="2" s="1"/>
  <c r="N13" i="17"/>
  <c r="B62" i="17"/>
  <c r="B13" i="2" s="1"/>
  <c r="M13" i="17"/>
  <c r="V61" i="14"/>
  <c r="N61" i="14"/>
  <c r="M61" i="14"/>
  <c r="V53" i="14"/>
  <c r="N53" i="14"/>
  <c r="S62" i="14"/>
  <c r="O14" i="2" s="1"/>
  <c r="V45" i="14"/>
  <c r="N45" i="14"/>
  <c r="M45" i="14"/>
  <c r="T62" i="14"/>
  <c r="P14" i="2" s="1"/>
  <c r="V37" i="14"/>
  <c r="N37" i="14"/>
  <c r="V29" i="14"/>
  <c r="N29" i="14"/>
  <c r="R62" i="14"/>
  <c r="N14" i="2" s="1"/>
  <c r="Q62" i="14"/>
  <c r="M14" i="2" s="1"/>
  <c r="K62" i="14"/>
  <c r="J62" i="14"/>
  <c r="I62" i="14"/>
  <c r="H62" i="14"/>
  <c r="G62" i="14"/>
  <c r="F62" i="14"/>
  <c r="E62" i="14"/>
  <c r="N21" i="14"/>
  <c r="D62" i="14"/>
  <c r="M21" i="14"/>
  <c r="P62" i="14"/>
  <c r="V13" i="14"/>
  <c r="C62" i="14"/>
  <c r="N13" i="14"/>
  <c r="B62" i="14"/>
  <c r="M13" i="14"/>
  <c r="M21" i="16"/>
  <c r="M29" i="16"/>
  <c r="V13" i="16"/>
  <c r="N13" i="16"/>
  <c r="M13" i="16"/>
  <c r="Q62" i="16"/>
  <c r="M15" i="2" s="1"/>
  <c r="V21" i="16"/>
  <c r="N21" i="16"/>
  <c r="V29" i="16"/>
  <c r="N29" i="16"/>
  <c r="V37" i="16"/>
  <c r="N37" i="16"/>
  <c r="E62" i="16"/>
  <c r="M37" i="16"/>
  <c r="V45" i="16"/>
  <c r="N45" i="16"/>
  <c r="M45" i="16"/>
  <c r="T62" i="16"/>
  <c r="P15" i="2" s="1"/>
  <c r="S62" i="16"/>
  <c r="O15" i="2" s="1"/>
  <c r="V53" i="16"/>
  <c r="R62" i="16"/>
  <c r="N15" i="2" s="1"/>
  <c r="K62" i="16"/>
  <c r="J62" i="16"/>
  <c r="I62" i="16"/>
  <c r="H62" i="16"/>
  <c r="N53" i="16"/>
  <c r="F62" i="16"/>
  <c r="D62" i="16"/>
  <c r="P62" i="16"/>
  <c r="L15" i="2" s="1"/>
  <c r="V61" i="16"/>
  <c r="C62" i="16"/>
  <c r="B62" i="16"/>
  <c r="M61" i="16"/>
  <c r="B2" i="18"/>
  <c r="B1" i="18"/>
  <c r="B2" i="16"/>
  <c r="B1" i="16"/>
  <c r="B2" i="14"/>
  <c r="B1" i="14"/>
  <c r="B2" i="17"/>
  <c r="B1" i="17"/>
  <c r="B2" i="19"/>
  <c r="B1" i="19"/>
  <c r="B2" i="20"/>
  <c r="B1" i="20"/>
  <c r="B39" i="2"/>
  <c r="M62" i="19" l="1"/>
  <c r="V62" i="21"/>
  <c r="N62" i="21"/>
  <c r="V62" i="20"/>
  <c r="M62" i="20"/>
  <c r="N62" i="20"/>
  <c r="N62" i="19"/>
  <c r="V62" i="19"/>
  <c r="M62" i="18"/>
  <c r="V62" i="18"/>
  <c r="N62" i="18"/>
  <c r="V62" i="17"/>
  <c r="M62" i="17"/>
  <c r="N62" i="17"/>
  <c r="V62" i="14"/>
  <c r="N62" i="14"/>
  <c r="M62" i="14"/>
  <c r="M62" i="16"/>
  <c r="V62" i="16"/>
  <c r="N62" i="16"/>
  <c r="B11" i="2"/>
  <c r="L14" i="2"/>
  <c r="J13" i="2"/>
  <c r="J11" i="2"/>
  <c r="D21" i="21" l="1"/>
  <c r="B21" i="21"/>
  <c r="C15" i="2" l="1"/>
  <c r="D15" i="2"/>
  <c r="E15" i="2"/>
  <c r="F15" i="2"/>
  <c r="G15" i="2"/>
  <c r="H15" i="2"/>
  <c r="I15" i="2"/>
  <c r="J15" i="2"/>
  <c r="K15" i="2"/>
  <c r="B15" i="2"/>
  <c r="C14" i="2"/>
  <c r="D14" i="2"/>
  <c r="E14" i="2"/>
  <c r="F14" i="2"/>
  <c r="G14" i="2"/>
  <c r="H14" i="2"/>
  <c r="I14" i="2"/>
  <c r="J14" i="2"/>
  <c r="K14" i="2"/>
  <c r="B14" i="2"/>
  <c r="D10" i="2"/>
  <c r="F10" i="2"/>
  <c r="D12" i="2"/>
  <c r="B12" i="2"/>
  <c r="F12" i="2"/>
  <c r="H12" i="2"/>
  <c r="J12" i="2"/>
  <c r="C12" i="2"/>
  <c r="G12" i="2"/>
  <c r="I12" i="2"/>
  <c r="K12" i="2"/>
  <c r="J10" i="2"/>
  <c r="E10" i="2"/>
  <c r="G10" i="2"/>
  <c r="K10" i="2"/>
  <c r="J61" i="21"/>
  <c r="H61" i="21"/>
  <c r="F61" i="21"/>
  <c r="D61" i="21"/>
  <c r="B61" i="21"/>
  <c r="M61" i="21" s="1"/>
  <c r="J53" i="21"/>
  <c r="H53" i="21"/>
  <c r="F53" i="21"/>
  <c r="D53" i="21"/>
  <c r="B53" i="21"/>
  <c r="J45" i="21"/>
  <c r="H45" i="21"/>
  <c r="F45" i="21"/>
  <c r="D45" i="21"/>
  <c r="B45" i="21"/>
  <c r="J37" i="21"/>
  <c r="H37" i="21"/>
  <c r="F37" i="21"/>
  <c r="D37" i="21"/>
  <c r="B37" i="21"/>
  <c r="J29" i="21"/>
  <c r="H29" i="21"/>
  <c r="F29" i="21"/>
  <c r="D29" i="21"/>
  <c r="B29" i="21"/>
  <c r="J21" i="21"/>
  <c r="H21" i="21"/>
  <c r="F21" i="21"/>
  <c r="B13" i="21"/>
  <c r="J13" i="21"/>
  <c r="H13" i="21"/>
  <c r="F13" i="21"/>
  <c r="D13" i="21"/>
  <c r="D62" i="21" l="1"/>
  <c r="D9" i="2" s="1"/>
  <c r="D16" i="2" s="1"/>
  <c r="M29" i="21"/>
  <c r="C14" i="23" s="1"/>
  <c r="M21" i="21"/>
  <c r="C13" i="23" s="1"/>
  <c r="M53" i="21"/>
  <c r="C17" i="23" s="1"/>
  <c r="M45" i="21"/>
  <c r="C16" i="23" s="1"/>
  <c r="M37" i="21"/>
  <c r="C15" i="23" s="1"/>
  <c r="J62" i="21"/>
  <c r="J9" i="2" s="1"/>
  <c r="J16" i="2" s="1"/>
  <c r="H62" i="21"/>
  <c r="H9" i="2" s="1"/>
  <c r="F62" i="21"/>
  <c r="F9" i="2" s="1"/>
  <c r="F16" i="2" s="1"/>
  <c r="M13" i="21"/>
  <c r="B62" i="21"/>
  <c r="C18" i="23"/>
  <c r="I10" i="2"/>
  <c r="H10" i="2"/>
  <c r="O9" i="2"/>
  <c r="O16" i="2" s="1"/>
  <c r="N9" i="2"/>
  <c r="N16" i="2" s="1"/>
  <c r="M9" i="2"/>
  <c r="M16" i="2" s="1"/>
  <c r="K9" i="2"/>
  <c r="K16" i="2" s="1"/>
  <c r="I9" i="2"/>
  <c r="G9" i="2"/>
  <c r="G16" i="2" s="1"/>
  <c r="C9" i="2"/>
  <c r="C16" i="2" s="1"/>
  <c r="P9" i="2"/>
  <c r="P16" i="2" s="1"/>
  <c r="L9" i="2"/>
  <c r="L16" i="2" s="1"/>
  <c r="E9" i="2"/>
  <c r="E16" i="2" s="1"/>
  <c r="H16" i="2" l="1"/>
  <c r="I16" i="2"/>
  <c r="M62" i="21"/>
  <c r="C12" i="23"/>
  <c r="C19" i="23" s="1"/>
  <c r="B10" i="2"/>
  <c r="U29" i="22"/>
  <c r="T29" i="22"/>
  <c r="S29" i="22"/>
  <c r="R29" i="22"/>
  <c r="Q29" i="22"/>
  <c r="P29" i="22"/>
  <c r="O29" i="22"/>
  <c r="N29" i="22"/>
  <c r="M29" i="22"/>
  <c r="L29" i="22"/>
  <c r="K29" i="22"/>
  <c r="J29" i="22"/>
  <c r="I29" i="22"/>
  <c r="H29" i="22"/>
  <c r="G29" i="22"/>
  <c r="F29" i="22"/>
  <c r="E29" i="22"/>
  <c r="D29" i="22"/>
  <c r="C29" i="22"/>
  <c r="B29" i="22"/>
  <c r="B3" i="22"/>
  <c r="B2" i="22"/>
  <c r="P19" i="2" l="1"/>
  <c r="N19" i="2"/>
  <c r="L19" i="2"/>
  <c r="M19" i="2"/>
  <c r="O19" i="2"/>
  <c r="B2" i="21"/>
  <c r="B1" i="21"/>
  <c r="J19" i="2" l="1"/>
  <c r="H19" i="2"/>
  <c r="F19" i="2"/>
  <c r="D19" i="2"/>
  <c r="B9" i="2" l="1"/>
  <c r="B16" i="2" l="1"/>
  <c r="B19" i="2" s="1"/>
  <c r="B21" i="2" l="1"/>
  <c r="B20" i="2"/>
  <c r="B24" i="2"/>
  <c r="B23" i="2"/>
  <c r="B22" i="2"/>
  <c r="B25" i="2"/>
</calcChain>
</file>

<file path=xl/sharedStrings.xml><?xml version="1.0" encoding="utf-8"?>
<sst xmlns="http://schemas.openxmlformats.org/spreadsheetml/2006/main" count="834" uniqueCount="195">
  <si>
    <t>General</t>
  </si>
  <si>
    <t>Summary Tab</t>
  </si>
  <si>
    <t>NRC</t>
  </si>
  <si>
    <t>YEAR 1</t>
  </si>
  <si>
    <t>YEAR 2</t>
  </si>
  <si>
    <t>YEAR 3</t>
  </si>
  <si>
    <t>YEAR 4</t>
  </si>
  <si>
    <t>YEAR 5</t>
  </si>
  <si>
    <t>Total</t>
  </si>
  <si>
    <t>Date (MM/DD/YYYY):</t>
  </si>
  <si>
    <t xml:space="preserve"> - Follow the instructions for each Tab. </t>
  </si>
  <si>
    <t>Year 1</t>
  </si>
  <si>
    <t>Year 2</t>
  </si>
  <si>
    <t>Year 3</t>
  </si>
  <si>
    <t>Year 4</t>
  </si>
  <si>
    <t>Year 5</t>
  </si>
  <si>
    <t>Yearly Totals (NRC+MRC)</t>
  </si>
  <si>
    <r>
      <t>MRC</t>
    </r>
    <r>
      <rPr>
        <b/>
        <sz val="11"/>
        <color theme="1"/>
        <rFont val="Calibri"/>
        <family val="2"/>
      </rPr>
      <t>¹</t>
    </r>
  </si>
  <si>
    <t xml:space="preserve"> - All cells are locked except those allowing input (shaded green).</t>
  </si>
  <si>
    <t>INITIAL CONTRACT PERIOD</t>
  </si>
  <si>
    <t>SI Tab</t>
  </si>
  <si>
    <t>LDB Tab</t>
  </si>
  <si>
    <t>MISC Tab</t>
  </si>
  <si>
    <t>Offeror Name:</t>
  </si>
  <si>
    <t>SI</t>
  </si>
  <si>
    <t>LDB</t>
  </si>
  <si>
    <t>Miscellaneous</t>
  </si>
  <si>
    <t>Location Database</t>
  </si>
  <si>
    <t>Spatial Interface</t>
  </si>
  <si>
    <t>OPTIONAL YEARS</t>
  </si>
  <si>
    <t>MISC</t>
  </si>
  <si>
    <t>Project Totals</t>
  </si>
  <si>
    <t>Border Control Function</t>
  </si>
  <si>
    <t>BCF</t>
  </si>
  <si>
    <t>Vendor Input</t>
  </si>
  <si>
    <t>ESRP &amp; PRF</t>
  </si>
  <si>
    <t>Legacy Network Gateway</t>
  </si>
  <si>
    <t>Emergency Call Routing Function &amp; Location Validation Function</t>
  </si>
  <si>
    <t>LNG</t>
  </si>
  <si>
    <t>ECRF &amp; LVF</t>
  </si>
  <si>
    <t>LNG Tab</t>
  </si>
  <si>
    <t>BCF Tab</t>
  </si>
  <si>
    <t>ESRP &amp; PRF Tab</t>
  </si>
  <si>
    <t>ECRF &amp; LVF Tab</t>
  </si>
  <si>
    <t>Emergency Services Routing Proxy &amp; Policy Routing Function</t>
  </si>
  <si>
    <t>Emergency Services IP Network</t>
  </si>
  <si>
    <t>ESInet Total</t>
  </si>
  <si>
    <t>Initial Contract (5 Year NRC+MRC)</t>
  </si>
  <si>
    <t xml:space="preserve">  + Optional Year 6 (6 Year NRC+MRC)</t>
  </si>
  <si>
    <t>YEAR 6</t>
  </si>
  <si>
    <t>YEAR 7</t>
  </si>
  <si>
    <t>YEAR 8</t>
  </si>
  <si>
    <t>YEAR 9</t>
  </si>
  <si>
    <t>YEAR 10</t>
  </si>
  <si>
    <t>Year 6</t>
  </si>
  <si>
    <t>Year 7</t>
  </si>
  <si>
    <t>Year 8</t>
  </si>
  <si>
    <t>Year 9</t>
  </si>
  <si>
    <t>Year 10</t>
  </si>
  <si>
    <t>¹ Enter monthly charges in whole dollars (annualized MRC will appear on Summary tab)</t>
  </si>
  <si>
    <t>Bidder Name:</t>
  </si>
  <si>
    <t>Bidder Name</t>
  </si>
  <si>
    <t>Instructions To Bidders</t>
  </si>
  <si>
    <t>Next Generation Core Services</t>
  </si>
  <si>
    <t>NRC Milestones</t>
  </si>
  <si>
    <t xml:space="preserve"> - Include the saved Excel file when submitting the RFP response package to the Nebraska State Purchasing Bureau.</t>
  </si>
  <si>
    <t xml:space="preserve">  + Optional Years 7 (7 Year NRC+MRC)</t>
  </si>
  <si>
    <t xml:space="preserve">  + Optional Years 8 (8 Year NRC+MRC)</t>
  </si>
  <si>
    <t xml:space="preserve">  + Optional Years 9 (9 Year NRC+MRC)</t>
  </si>
  <si>
    <t xml:space="preserve">  + Optional Years 10 (10 Year NRC+MRC)</t>
  </si>
  <si>
    <t>TOTAL</t>
  </si>
  <si>
    <t>Region One Milestone</t>
  </si>
  <si>
    <t>Region Two Milestone</t>
  </si>
  <si>
    <t>Region Three Milestone</t>
  </si>
  <si>
    <t>Region Four Milestone</t>
  </si>
  <si>
    <t>Region Five Milestone</t>
  </si>
  <si>
    <t>Region Six Milestone</t>
  </si>
  <si>
    <t>Region Seven Milestone</t>
  </si>
  <si>
    <t xml:space="preserve">State Population </t>
  </si>
  <si>
    <t>Total Population</t>
  </si>
  <si>
    <t>LNG Total</t>
  </si>
  <si>
    <t>BCF Total</t>
  </si>
  <si>
    <t>ESRP &amp; PRF Total</t>
  </si>
  <si>
    <t>ECRF &amp; LVF Total</t>
  </si>
  <si>
    <t>SI Total</t>
  </si>
  <si>
    <t>LDB Total</t>
  </si>
  <si>
    <t>MISC Total</t>
  </si>
  <si>
    <t>2019 Estimates</t>
  </si>
  <si>
    <t xml:space="preserve">TOTALS </t>
  </si>
  <si>
    <t>YEARS 1-5</t>
  </si>
  <si>
    <t>Region Three - Metro</t>
  </si>
  <si>
    <t>Region Four - NC</t>
  </si>
  <si>
    <t>Region Five - EC</t>
  </si>
  <si>
    <t>Region Six - NE</t>
  </si>
  <si>
    <t>Region Seven - Metro West</t>
  </si>
  <si>
    <t>NRC/MRC Region 1 Total</t>
  </si>
  <si>
    <t xml:space="preserve">NRC/MRC Region 2 Total </t>
  </si>
  <si>
    <t>NRC/MRC Region 3 Total</t>
  </si>
  <si>
    <t>NRC/MRC Region 4 Total</t>
  </si>
  <si>
    <t xml:space="preserve">NRC/MRC Region 5 Total </t>
  </si>
  <si>
    <t xml:space="preserve">NRC/MRC Region 7 Total </t>
  </si>
  <si>
    <t xml:space="preserve"> - Tabs will contain cells for Non-Recurring Costs (NRC) and Monthly Recurring Charges (MRC).</t>
  </si>
  <si>
    <t>NRC/MRC Region 6 Total</t>
  </si>
  <si>
    <t xml:space="preserve"> - Change the free form "Bidder Input" labels as needed and enter the pricing information for Spatial Interface services (hardware, software, training, maintenance, etc.). Add rows for each region as needed.</t>
  </si>
  <si>
    <t xml:space="preserve">NGCS Milestones 
</t>
  </si>
  <si>
    <r>
      <t>Milestone 2:</t>
    </r>
    <r>
      <rPr>
        <b/>
        <sz val="11"/>
        <color theme="1"/>
        <rFont val="Calibri"/>
        <family val="2"/>
        <scheme val="minor"/>
      </rPr>
      <t xml:space="preserve"> Region 2</t>
    </r>
    <r>
      <rPr>
        <sz val="11"/>
        <color theme="1"/>
        <rFont val="Calibri"/>
        <family val="2"/>
        <scheme val="minor"/>
      </rPr>
      <t xml:space="preserve"> deployments complete</t>
    </r>
  </si>
  <si>
    <r>
      <t xml:space="preserve">Milestone 7: </t>
    </r>
    <r>
      <rPr>
        <b/>
        <sz val="11"/>
        <color theme="1"/>
        <rFont val="Calibri"/>
        <family val="2"/>
        <scheme val="minor"/>
      </rPr>
      <t>Region 7</t>
    </r>
    <r>
      <rPr>
        <sz val="11"/>
        <color theme="1"/>
        <rFont val="Calibri"/>
        <family val="2"/>
        <scheme val="minor"/>
      </rPr>
      <t xml:space="preserve"> deployments complete
</t>
    </r>
  </si>
  <si>
    <t xml:space="preserve"> - Each sheet is divided into the 7 regions. Enter pricing information for each region based on bidders implementation plan.</t>
  </si>
  <si>
    <r>
      <t xml:space="preserve">       - Milestone Payments - NRC payments will be made as structured on the NRC Milestones Tab.As each region is completed on each tab, it is calculated into the total milestone.  </t>
    </r>
    <r>
      <rPr>
        <b/>
        <sz val="14"/>
        <color theme="1"/>
        <rFont val="Calibri"/>
        <family val="2"/>
        <scheme val="minor"/>
      </rPr>
      <t xml:space="preserve">Bidders should prepare their cost proposal to reflect the timeline submitted with Bidder's Implementation Plan. </t>
    </r>
  </si>
  <si>
    <t xml:space="preserve"> - Enter the Bidder name and date in the designated cells. This information automatically populates the other tabs. </t>
  </si>
  <si>
    <t xml:space="preserve"> - All other cells are locked.</t>
  </si>
  <si>
    <r>
      <t xml:space="preserve"> - Change the free form "Bidder Input" labels as needed and enter the pricing information </t>
    </r>
    <r>
      <rPr>
        <b/>
        <sz val="14"/>
        <color theme="1"/>
        <rFont val="Calibri"/>
        <family val="2"/>
        <scheme val="minor"/>
      </rPr>
      <t xml:space="preserve">in each region </t>
    </r>
    <r>
      <rPr>
        <sz val="14"/>
        <color theme="1"/>
        <rFont val="Calibri"/>
        <family val="2"/>
        <scheme val="minor"/>
      </rPr>
      <t>for Legacy Network Gateway services (hardware, software, connectivity,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</si>
  <si>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Border Control Function services (hardware, software, connectivity,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</si>
  <si>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Emergency Services Routing Proxy and Policy Routing Function services (hardware, software, connectivity, training, maintenance, etc.). Add rows for each region as needed.</t>
    </r>
  </si>
  <si>
    <r>
      <t xml:space="preserve"> - Change the free form "Bidder Input" labels as needed and enter the pricing information</t>
    </r>
    <r>
      <rPr>
        <b/>
        <sz val="14"/>
        <color theme="1"/>
        <rFont val="Calibri"/>
        <family val="2"/>
        <scheme val="minor"/>
      </rPr>
      <t xml:space="preserve"> in each region</t>
    </r>
    <r>
      <rPr>
        <sz val="14"/>
        <color theme="1"/>
        <rFont val="Calibri"/>
        <family val="2"/>
        <scheme val="minor"/>
      </rPr>
      <t xml:space="preserve"> for Emergency Call Routing Function and Location Validation Function services (hardware, software, connectivity,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</si>
  <si>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Location Database services (hardware, software, training, maintenance, etc.). Add rows for each region as needed.</t>
    </r>
  </si>
  <si>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Miscellaneous services that are not part of one of the above functional elements or that may not have been covered in the RFP but are required in order to complete the project. Add rows for each region as needed.</t>
    </r>
  </si>
  <si>
    <r>
      <t xml:space="preserve"> - </t>
    </r>
    <r>
      <rPr>
        <b/>
        <sz val="14"/>
        <color theme="1"/>
        <rFont val="Calibri"/>
        <family val="2"/>
        <scheme val="minor"/>
      </rPr>
      <t>Do not attempt to edit formula cells</t>
    </r>
    <r>
      <rPr>
        <sz val="14"/>
        <color theme="1"/>
        <rFont val="Calibri"/>
        <family val="2"/>
        <scheme val="minor"/>
      </rPr>
      <t>. Any attempt to edit a formula may cause bidder's entire response to be rejected.</t>
    </r>
  </si>
  <si>
    <t xml:space="preserve"> - Print the workbook (not just the worksheets) to verify content of each tab. Also, verify that all data can be seen in each cell.</t>
  </si>
  <si>
    <t>TOTALS</t>
  </si>
  <si>
    <t>YEAR 6-10</t>
  </si>
  <si>
    <r>
      <t xml:space="preserve"> - Enter the NRC in whole dollars and the </t>
    </r>
    <r>
      <rPr>
        <b/>
        <sz val="14"/>
        <color theme="1"/>
        <rFont val="Calibri"/>
        <family val="2"/>
        <scheme val="minor"/>
      </rPr>
      <t>MRC in monthly amounts  per person amounts in cents</t>
    </r>
    <r>
      <rPr>
        <sz val="14"/>
        <color theme="1"/>
        <rFont val="Calibri"/>
        <family val="2"/>
        <scheme val="minor"/>
      </rPr>
      <t>. The monthly amounts are automatically multiplied by 12 and the region's population.</t>
    </r>
  </si>
  <si>
    <r>
      <t xml:space="preserve"> - Enter the NRC in whole dollars and the </t>
    </r>
    <r>
      <rPr>
        <b/>
        <sz val="14"/>
        <color theme="1"/>
        <rFont val="Calibri"/>
        <family val="2"/>
        <scheme val="minor"/>
      </rPr>
      <t>MRC in monthly amounts  per person amounts in cents</t>
    </r>
    <r>
      <rPr>
        <sz val="14"/>
        <color theme="1"/>
        <rFont val="Calibri"/>
        <family val="2"/>
        <scheme val="minor"/>
      </rPr>
      <t>. The monthly amounts are automatically multiplied by 12 and the Region's population.</t>
    </r>
  </si>
  <si>
    <t xml:space="preserve"> - If more rows are needed in each region, you can insert additional rows.</t>
  </si>
  <si>
    <r>
      <t xml:space="preserve"> - Save as an Excel file and give it a unique name, using the following format: "</t>
    </r>
    <r>
      <rPr>
        <b/>
        <sz val="14"/>
        <color theme="1"/>
        <rFont val="Calibri"/>
        <family val="2"/>
        <scheme val="minor"/>
      </rPr>
      <t>Company XYZ  XXXX Z1 Cost Proposal Option C ESInet and NGCS</t>
    </r>
    <r>
      <rPr>
        <sz val="14"/>
        <color theme="1"/>
        <rFont val="Calibri"/>
        <family val="2"/>
        <scheme val="minor"/>
      </rPr>
      <t>".</t>
    </r>
  </si>
  <si>
    <t>ESInet Tab</t>
  </si>
  <si>
    <r>
      <t xml:space="preserve"> - Change the free form "Bidder Input" labels as needed and enter the pricing information </t>
    </r>
    <r>
      <rPr>
        <b/>
        <sz val="14"/>
        <color theme="1"/>
        <rFont val="Calibri"/>
        <family val="2"/>
        <scheme val="minor"/>
      </rPr>
      <t>in each region</t>
    </r>
    <r>
      <rPr>
        <sz val="14"/>
        <color theme="1"/>
        <rFont val="Calibri"/>
        <family val="2"/>
        <scheme val="minor"/>
      </rPr>
      <t xml:space="preserve"> for Emergency Services IP Network services (hardware, software, connectivity, training, maintenance, etc.) for each region. Add rows for each region as needed.</t>
    </r>
  </si>
  <si>
    <r>
      <t xml:space="preserve"> - Enter the NRC in whole dollars and the </t>
    </r>
    <r>
      <rPr>
        <b/>
        <sz val="14"/>
        <color theme="1"/>
        <rFont val="Calibri"/>
        <family val="2"/>
        <scheme val="minor"/>
      </rPr>
      <t>MRC in monthly</t>
    </r>
    <r>
      <rPr>
        <sz val="14"/>
        <color theme="1"/>
        <rFont val="Calibri"/>
        <family val="2"/>
        <scheme val="minor"/>
      </rPr>
      <t xml:space="preserve"> </t>
    </r>
    <r>
      <rPr>
        <b/>
        <sz val="14"/>
        <color theme="1"/>
        <rFont val="Calibri"/>
        <family val="2"/>
        <scheme val="minor"/>
      </rPr>
      <t>per person</t>
    </r>
    <r>
      <rPr>
        <sz val="14"/>
        <color theme="1"/>
        <rFont val="Calibri"/>
        <family val="2"/>
        <scheme val="minor"/>
      </rPr>
      <t xml:space="preserve"> </t>
    </r>
    <r>
      <rPr>
        <b/>
        <sz val="14"/>
        <color theme="1"/>
        <rFont val="Calibri"/>
        <family val="2"/>
        <scheme val="minor"/>
      </rPr>
      <t>amounts in cents</t>
    </r>
    <r>
      <rPr>
        <sz val="14"/>
        <color theme="1"/>
        <rFont val="Calibri"/>
        <family val="2"/>
        <scheme val="minor"/>
      </rPr>
      <t xml:space="preserve">. The monthly amounts are automatically multiplied by the population of the region and by 12 months. </t>
    </r>
  </si>
  <si>
    <t>YEARS 6-10</t>
  </si>
  <si>
    <t>NRC/MRC REGION 1 TOTAL</t>
  </si>
  <si>
    <t>NRC/MRC REGION 2 TOTAL</t>
  </si>
  <si>
    <t>NRC/MRC REGION 3 TOTAL</t>
  </si>
  <si>
    <t>NRC/MRC REGION 4 TOTAL</t>
  </si>
  <si>
    <t>NRC/MRC REGION 5 TOTAL</t>
  </si>
  <si>
    <t>NRC/MRC REGION 6 TOTAL</t>
  </si>
  <si>
    <t>NRC/MRC REGION 7 TOTAL</t>
  </si>
  <si>
    <t xml:space="preserve">ESInet Milestones
</t>
  </si>
  <si>
    <r>
      <t>Milestone 1:</t>
    </r>
    <r>
      <rPr>
        <b/>
        <sz val="11"/>
        <color theme="1"/>
        <rFont val="Calibri"/>
        <family val="2"/>
        <scheme val="minor"/>
      </rPr>
      <t xml:space="preserve"> Region 1</t>
    </r>
    <r>
      <rPr>
        <sz val="11"/>
        <color theme="1"/>
        <rFont val="Calibri"/>
        <family val="2"/>
        <scheme val="minor"/>
      </rPr>
      <t xml:space="preserve"> regional host connection and testing acceptance </t>
    </r>
  </si>
  <si>
    <r>
      <t xml:space="preserve">Milestone 2: </t>
    </r>
    <r>
      <rPr>
        <b/>
        <sz val="11"/>
        <color theme="1"/>
        <rFont val="Calibri"/>
        <family val="2"/>
        <scheme val="minor"/>
      </rPr>
      <t>Region 2</t>
    </r>
    <r>
      <rPr>
        <sz val="11"/>
        <color theme="1"/>
        <rFont val="Calibri"/>
        <family val="2"/>
        <scheme val="minor"/>
      </rPr>
      <t xml:space="preserve"> regional host connection and testing acceptance</t>
    </r>
  </si>
  <si>
    <r>
      <t xml:space="preserve">Milestone 3: </t>
    </r>
    <r>
      <rPr>
        <b/>
        <sz val="11"/>
        <color theme="1"/>
        <rFont val="Calibri"/>
        <family val="2"/>
        <scheme val="minor"/>
      </rPr>
      <t>Region 3</t>
    </r>
    <r>
      <rPr>
        <sz val="11"/>
        <color theme="1"/>
        <rFont val="Calibri"/>
        <family val="2"/>
        <scheme val="minor"/>
      </rPr>
      <t xml:space="preserve"> regional host connection and testing acceptance</t>
    </r>
  </si>
  <si>
    <r>
      <t xml:space="preserve">Milestone 4: </t>
    </r>
    <r>
      <rPr>
        <b/>
        <sz val="11"/>
        <color theme="1"/>
        <rFont val="Calibri"/>
        <family val="2"/>
        <scheme val="minor"/>
      </rPr>
      <t>Region 4</t>
    </r>
    <r>
      <rPr>
        <sz val="11"/>
        <color theme="1"/>
        <rFont val="Calibri"/>
        <family val="2"/>
        <scheme val="minor"/>
      </rPr>
      <t xml:space="preserve"> regional host connection and testing acceptance</t>
    </r>
  </si>
  <si>
    <r>
      <t xml:space="preserve">Milestone 5: </t>
    </r>
    <r>
      <rPr>
        <b/>
        <sz val="11"/>
        <color theme="1"/>
        <rFont val="Calibri"/>
        <family val="2"/>
        <scheme val="minor"/>
      </rPr>
      <t xml:space="preserve">Region 5 </t>
    </r>
    <r>
      <rPr>
        <sz val="11"/>
        <color theme="1"/>
        <rFont val="Calibri"/>
        <family val="2"/>
        <scheme val="minor"/>
      </rPr>
      <t>regional host connection and testing acceptance</t>
    </r>
  </si>
  <si>
    <r>
      <t xml:space="preserve">Milestone 6: </t>
    </r>
    <r>
      <rPr>
        <b/>
        <sz val="11"/>
        <color theme="1"/>
        <rFont val="Calibri"/>
        <family val="2"/>
        <scheme val="minor"/>
      </rPr>
      <t>Region 6</t>
    </r>
    <r>
      <rPr>
        <sz val="11"/>
        <color theme="1"/>
        <rFont val="Calibri"/>
        <family val="2"/>
        <scheme val="minor"/>
      </rPr>
      <t xml:space="preserve"> regional host connection and testing acceptance</t>
    </r>
  </si>
  <si>
    <r>
      <t xml:space="preserve">Milestone 7: </t>
    </r>
    <r>
      <rPr>
        <b/>
        <sz val="11"/>
        <color theme="1"/>
        <rFont val="Calibri"/>
        <family val="2"/>
        <scheme val="minor"/>
      </rPr>
      <t>Region 7</t>
    </r>
    <r>
      <rPr>
        <sz val="11"/>
        <color theme="1"/>
        <rFont val="Calibri"/>
        <family val="2"/>
        <scheme val="minor"/>
      </rPr>
      <t xml:space="preserve"> regional host connection and testing acceptance</t>
    </r>
  </si>
  <si>
    <r>
      <t>Milestone 1:</t>
    </r>
    <r>
      <rPr>
        <b/>
        <sz val="11"/>
        <color theme="1"/>
        <rFont val="Calibri"/>
        <family val="2"/>
        <scheme val="minor"/>
      </rPr>
      <t xml:space="preserve"> Region 1</t>
    </r>
    <r>
      <rPr>
        <sz val="11"/>
        <color theme="1"/>
        <rFont val="Calibri"/>
        <family val="2"/>
        <scheme val="minor"/>
      </rPr>
      <t xml:space="preserve"> deployments complete
</t>
    </r>
  </si>
  <si>
    <r>
      <t xml:space="preserve">Milestone 3: </t>
    </r>
    <r>
      <rPr>
        <b/>
        <sz val="11"/>
        <color theme="1"/>
        <rFont val="Calibri"/>
        <family val="2"/>
        <scheme val="minor"/>
      </rPr>
      <t>Region 3</t>
    </r>
    <r>
      <rPr>
        <sz val="11"/>
        <color theme="1"/>
        <rFont val="Calibri"/>
        <family val="2"/>
        <scheme val="minor"/>
      </rPr>
      <t xml:space="preserve"> deployments complete
</t>
    </r>
  </si>
  <si>
    <r>
      <t xml:space="preserve">Milestone 4: </t>
    </r>
    <r>
      <rPr>
        <b/>
        <sz val="11"/>
        <color theme="1"/>
        <rFont val="Calibri"/>
        <family val="2"/>
        <scheme val="minor"/>
      </rPr>
      <t>Region 4</t>
    </r>
    <r>
      <rPr>
        <sz val="11"/>
        <color theme="1"/>
        <rFont val="Calibri"/>
        <family val="2"/>
        <scheme val="minor"/>
      </rPr>
      <t xml:space="preserve"> deployments complete
</t>
    </r>
  </si>
  <si>
    <r>
      <t>Milestone 5:</t>
    </r>
    <r>
      <rPr>
        <b/>
        <sz val="11"/>
        <color theme="1"/>
        <rFont val="Calibri"/>
        <family val="2"/>
        <scheme val="minor"/>
      </rPr>
      <t xml:space="preserve"> Region 5</t>
    </r>
    <r>
      <rPr>
        <sz val="11"/>
        <color theme="1"/>
        <rFont val="Calibri"/>
        <family val="2"/>
        <scheme val="minor"/>
      </rPr>
      <t xml:space="preserve"> deployments complete
</t>
    </r>
  </si>
  <si>
    <r>
      <t xml:space="preserve">Milestone 6: </t>
    </r>
    <r>
      <rPr>
        <b/>
        <sz val="11"/>
        <color theme="1"/>
        <rFont val="Calibri"/>
        <family val="2"/>
        <scheme val="minor"/>
      </rPr>
      <t>Region 6</t>
    </r>
    <r>
      <rPr>
        <sz val="11"/>
        <color theme="1"/>
        <rFont val="Calibri"/>
        <family val="2"/>
        <scheme val="minor"/>
      </rPr>
      <t xml:space="preserve"> deployments complete
</t>
    </r>
  </si>
  <si>
    <t xml:space="preserve">TOTAL
</t>
  </si>
  <si>
    <t>ESInet</t>
  </si>
  <si>
    <t xml:space="preserve"> - All PSAPs and regions may not be ready for geospatial routing on day one of operations and Bidder shall provide tabular routing services, also known as Internet Protocol Selective Routing (IPSR), until such time as PSAPs and regions are ready for geospatial routing. Be sure the cost proposal response  indicates the pricing difference between tabular and geospatial routing.</t>
  </si>
  <si>
    <t>Optional Svc for NGCS</t>
  </si>
  <si>
    <t>Opt. Svc NGCS Total</t>
  </si>
  <si>
    <t xml:space="preserve"> - Include pricing for Optional NGCS services on the Optional Svc tab.</t>
  </si>
  <si>
    <r>
      <t xml:space="preserve"> </t>
    </r>
    <r>
      <rPr>
        <sz val="14"/>
        <color theme="1"/>
        <rFont val="Calibri"/>
        <family val="2"/>
        <scheme val="minor"/>
      </rPr>
      <t xml:space="preserve">- As the name implies, this tab contains the totals from the ESInet, </t>
    </r>
    <r>
      <rPr>
        <b/>
        <sz val="14"/>
        <color theme="5" tint="-0.249977111117893"/>
        <rFont val="Calibri"/>
        <family val="2"/>
        <scheme val="minor"/>
      </rPr>
      <t>Legacy Network Gateway (LNG)</t>
    </r>
    <r>
      <rPr>
        <sz val="14"/>
        <color theme="1"/>
        <rFont val="Calibri"/>
        <family val="2"/>
        <scheme val="minor"/>
      </rPr>
      <t xml:space="preserve">, </t>
    </r>
    <r>
      <rPr>
        <b/>
        <sz val="14"/>
        <color rgb="FF7030A0"/>
        <rFont val="Calibri"/>
        <family val="2"/>
        <scheme val="minor"/>
      </rPr>
      <t>Border Control Function (BCF)</t>
    </r>
    <r>
      <rPr>
        <sz val="14"/>
        <color theme="1"/>
        <rFont val="Calibri"/>
        <family val="2"/>
        <scheme val="minor"/>
      </rPr>
      <t>,</t>
    </r>
    <r>
      <rPr>
        <sz val="14"/>
        <color theme="8" tint="-0.249977111117893"/>
        <rFont val="Calibri"/>
        <family val="2"/>
        <scheme val="minor"/>
      </rPr>
      <t xml:space="preserve"> </t>
    </r>
    <r>
      <rPr>
        <b/>
        <sz val="14"/>
        <color theme="8" tint="-0.249977111117893"/>
        <rFont val="Calibri"/>
        <family val="2"/>
        <scheme val="minor"/>
      </rPr>
      <t>Emergency Services Routing Proxy and Policy Routing Function (ESRP &amp; PRF)</t>
    </r>
    <r>
      <rPr>
        <sz val="14"/>
        <color theme="1"/>
        <rFont val="Calibri"/>
        <family val="2"/>
        <scheme val="minor"/>
      </rPr>
      <t xml:space="preserve">, </t>
    </r>
    <r>
      <rPr>
        <b/>
        <sz val="14"/>
        <color theme="4" tint="-0.249977111117893"/>
        <rFont val="Calibri"/>
        <family val="2"/>
        <scheme val="minor"/>
      </rPr>
      <t>Emergency Call Routing Function and Location Validation Function (ECRF &amp; LVF)</t>
    </r>
    <r>
      <rPr>
        <sz val="14"/>
        <color theme="1"/>
        <rFont val="Calibri"/>
        <family val="2"/>
        <scheme val="minor"/>
      </rPr>
      <t xml:space="preserve">, </t>
    </r>
    <r>
      <rPr>
        <b/>
        <sz val="14"/>
        <color theme="6" tint="-0.249977111117893"/>
        <rFont val="Calibri"/>
        <family val="2"/>
        <scheme val="minor"/>
      </rPr>
      <t>Spatial Interface (SI)</t>
    </r>
    <r>
      <rPr>
        <sz val="14"/>
        <color theme="1"/>
        <rFont val="Calibri"/>
        <family val="2"/>
        <scheme val="minor"/>
      </rPr>
      <t>,</t>
    </r>
    <r>
      <rPr>
        <sz val="14"/>
        <color theme="9" tint="-0.249977111117893"/>
        <rFont val="Calibri"/>
        <family val="2"/>
        <scheme val="minor"/>
      </rPr>
      <t xml:space="preserve"> </t>
    </r>
    <r>
      <rPr>
        <b/>
        <sz val="14"/>
        <color theme="9" tint="-0.249977111117893"/>
        <rFont val="Calibri"/>
        <family val="2"/>
        <scheme val="minor"/>
      </rPr>
      <t>Location Database (LDB)</t>
    </r>
    <r>
      <rPr>
        <sz val="14"/>
        <color theme="1"/>
        <rFont val="Calibri"/>
        <family val="2"/>
        <scheme val="minor"/>
      </rPr>
      <t xml:space="preserve"> and </t>
    </r>
    <r>
      <rPr>
        <b/>
        <sz val="14"/>
        <color theme="2" tint="-0.499984740745262"/>
        <rFont val="Calibri"/>
        <family val="2"/>
        <scheme val="minor"/>
      </rPr>
      <t>Miscellaneous (MISC) tabs</t>
    </r>
    <r>
      <rPr>
        <b/>
        <sz val="14"/>
        <color theme="1"/>
        <rFont val="Calibri"/>
        <family val="2"/>
        <scheme val="minor"/>
      </rPr>
      <t>.</t>
    </r>
  </si>
  <si>
    <r>
      <t xml:space="preserve">Region One - </t>
    </r>
    <r>
      <rPr>
        <b/>
        <strike/>
        <sz val="11"/>
        <color theme="1"/>
        <rFont val="Calibri"/>
        <family val="2"/>
        <scheme val="minor"/>
      </rPr>
      <t xml:space="preserve">SE </t>
    </r>
    <r>
      <rPr>
        <b/>
        <sz val="11"/>
        <color rgb="FFFF0000"/>
        <rFont val="Calibri"/>
        <family val="2"/>
        <scheme val="minor"/>
      </rPr>
      <t>SC</t>
    </r>
  </si>
  <si>
    <r>
      <t>Region Two -</t>
    </r>
    <r>
      <rPr>
        <b/>
        <strike/>
        <sz val="11"/>
        <color theme="1"/>
        <rFont val="Calibri"/>
        <family val="2"/>
        <scheme val="minor"/>
      </rPr>
      <t xml:space="preserve">SC </t>
    </r>
    <r>
      <rPr>
        <b/>
        <sz val="11"/>
        <color rgb="FFFF0000"/>
        <rFont val="Calibri"/>
        <family val="2"/>
        <scheme val="minor"/>
      </rPr>
      <t>SE</t>
    </r>
  </si>
  <si>
    <t xml:space="preserve"> </t>
  </si>
  <si>
    <t>LOCAL ACCESS/100MB</t>
  </si>
  <si>
    <t>IQ NETWORKING PRIVATE PORTS</t>
  </si>
  <si>
    <t>100 MB Bandwidth/1GB Port</t>
  </si>
  <si>
    <t xml:space="preserve">NETWORK DIVERSITY - IP POP </t>
  </si>
  <si>
    <t xml:space="preserve">NETWORK DIVERSITY - LOOP </t>
  </si>
  <si>
    <t xml:space="preserve">METRO </t>
  </si>
  <si>
    <t xml:space="preserve">SOUTH EAST </t>
  </si>
  <si>
    <t xml:space="preserve">NORTH CENTRAL </t>
  </si>
  <si>
    <t xml:space="preserve">NORTH EAST </t>
  </si>
  <si>
    <t xml:space="preserve">METRO WEST </t>
  </si>
  <si>
    <t>SOUTH CENTRAL - (4 Circuits /2 per host)</t>
  </si>
  <si>
    <t>SOUTH EAST  - (4 Circuits /2 per host)</t>
  </si>
  <si>
    <t>METRO - (4 Circuits /2 per host)</t>
  </si>
  <si>
    <t>NORTH CENTRAL  - (4 Circuits /2 per host)</t>
  </si>
  <si>
    <t>EAST CENTRAL - (4 Circuits /2 per host)</t>
  </si>
  <si>
    <t>NORTH EAST - (4 Circuits /2 per host)</t>
  </si>
  <si>
    <t>METRO WEST - (4 Circuits /2 per host)</t>
  </si>
  <si>
    <t xml:space="preserve">SOUTH CENTRAL </t>
  </si>
  <si>
    <t>CCS Default Routes</t>
  </si>
  <si>
    <t>SIP Ingress to Cores, per CCS</t>
  </si>
  <si>
    <t xml:space="preserve">EAST CENTRAL </t>
  </si>
  <si>
    <t xml:space="preserve">INCLUDED IN ESRP/PRF - TAB </t>
  </si>
  <si>
    <t xml:space="preserve">A9-1-1 Routing Services </t>
  </si>
  <si>
    <t>Border Control Function (BCF)</t>
  </si>
  <si>
    <t>INCLUDED IN THE ECRF/LVF TAB</t>
  </si>
  <si>
    <t>i3 Add-on</t>
  </si>
  <si>
    <t>A90101 LDB (ALI)</t>
  </si>
  <si>
    <t xml:space="preserve">Network Monitoring (NMS) </t>
  </si>
  <si>
    <t>UPS</t>
  </si>
  <si>
    <t>LABOR</t>
  </si>
  <si>
    <t xml:space="preserve">TSP Provisioning installation and/or Restoration priority </t>
  </si>
  <si>
    <t>TSP Priority Level Change</t>
  </si>
  <si>
    <t>TSP Administration and Maintenance</t>
  </si>
  <si>
    <t>TSP Restoration priority for Leased Access, per Local Access circuit</t>
  </si>
  <si>
    <t>METRO WEST</t>
  </si>
  <si>
    <t xml:space="preserve">BAFO -Centurylink  (NGCS &amp; ESINET Solution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</si>
</sst>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quot;$&quot;#,##0.00"/>
    <numFmt numFmtId="165" formatCode="m/d/yyyy;@"/>
    <numFmt numFmtId="166" formatCode="&quot;$&quot;#,##0"/>
    <numFmt numFmtId="167" formatCode="_(* #,##0_);_(* \(#,##0\);_(* &quot;-&quot;??_);_(@_)"/>
    <numFmt numFmtId="168" formatCode="0.0000"/>
    <numFmt numFmtId="169" formatCode="#,##0.0000"/>
  </numFmts>
  <fonts count="33"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b/>
      <sz val="11"/>
      <color theme="1"/>
      <name val="Calibri"/>
      <family val="2"/>
    </font>
    <font>
      <b/>
      <sz val="11"/>
      <color theme="0"/>
      <name val="Calibri"/>
      <family val="2"/>
      <scheme val="minor"/>
    </font>
    <font>
      <b/>
      <sz val="11"/>
      <name val="Calibri"/>
      <family val="2"/>
      <scheme val="minor"/>
    </font>
    <font>
      <b/>
      <sz val="14"/>
      <color rgb="FFFFC000"/>
      <name val="Calibri"/>
      <family val="2"/>
      <scheme val="minor"/>
    </font>
    <font>
      <b/>
      <sz val="14"/>
      <color rgb="FFFF0000"/>
      <name val="Calibri"/>
      <family val="2"/>
      <scheme val="minor"/>
    </font>
    <font>
      <b/>
      <sz val="14"/>
      <color rgb="FF92D050"/>
      <name val="Calibri"/>
      <family val="2"/>
      <scheme val="minor"/>
    </font>
    <font>
      <sz val="11"/>
      <color theme="1"/>
      <name val="Calibri"/>
      <family val="2"/>
      <scheme val="minor"/>
    </font>
    <font>
      <b/>
      <sz val="14"/>
      <color rgb="FF7030A0"/>
      <name val="Calibri"/>
      <family val="2"/>
      <scheme val="minor"/>
    </font>
    <font>
      <sz val="11"/>
      <color theme="0"/>
      <name val="Calibri"/>
      <family val="2"/>
      <scheme val="minor"/>
    </font>
    <font>
      <sz val="11"/>
      <name val="Calibri"/>
      <family val="2"/>
      <scheme val="minor"/>
    </font>
    <font>
      <sz val="11"/>
      <color rgb="FF000000"/>
      <name val="Calibri"/>
      <family val="2"/>
    </font>
    <font>
      <b/>
      <sz val="14"/>
      <name val="Calibri"/>
      <family val="2"/>
      <scheme val="minor"/>
    </font>
    <font>
      <b/>
      <sz val="14"/>
      <color theme="2" tint="-0.499984740745262"/>
      <name val="Calibri"/>
      <family val="2"/>
      <scheme val="minor"/>
    </font>
    <font>
      <b/>
      <sz val="14"/>
      <color theme="6" tint="-0.249977111117893"/>
      <name val="Calibri"/>
      <family val="2"/>
      <scheme val="minor"/>
    </font>
    <font>
      <b/>
      <sz val="14"/>
      <color theme="5" tint="-0.249977111117893"/>
      <name val="Calibri"/>
      <family val="2"/>
      <scheme val="minor"/>
    </font>
    <font>
      <b/>
      <sz val="14"/>
      <color theme="4" tint="-0.249977111117893"/>
      <name val="Calibri"/>
      <family val="2"/>
      <scheme val="minor"/>
    </font>
    <font>
      <sz val="14"/>
      <color theme="8" tint="-0.249977111117893"/>
      <name val="Calibri"/>
      <family val="2"/>
      <scheme val="minor"/>
    </font>
    <font>
      <b/>
      <sz val="14"/>
      <color theme="8" tint="-0.249977111117893"/>
      <name val="Calibri"/>
      <family val="2"/>
      <scheme val="minor"/>
    </font>
    <font>
      <sz val="14"/>
      <color theme="9" tint="-0.249977111117893"/>
      <name val="Calibri"/>
      <family val="2"/>
      <scheme val="minor"/>
    </font>
    <font>
      <b/>
      <sz val="14"/>
      <color theme="9" tint="-0.249977111117893"/>
      <name val="Calibri"/>
      <family val="2"/>
      <scheme val="minor"/>
    </font>
    <font>
      <b/>
      <sz val="14"/>
      <color theme="3" tint="0.39997558519241921"/>
      <name val="Calibri"/>
      <family val="2"/>
      <scheme val="minor"/>
    </font>
    <font>
      <b/>
      <sz val="12"/>
      <color theme="1"/>
      <name val="Calibri"/>
      <family val="2"/>
      <scheme val="minor"/>
    </font>
    <font>
      <b/>
      <sz val="18"/>
      <name val="Calibri"/>
      <family val="2"/>
      <scheme val="minor"/>
    </font>
    <font>
      <b/>
      <sz val="18"/>
      <color theme="0"/>
      <name val="Calibri"/>
      <family val="2"/>
      <scheme val="minor"/>
    </font>
    <font>
      <sz val="10"/>
      <color rgb="FF000000"/>
      <name val="Calibri"/>
      <family val="2"/>
    </font>
    <font>
      <b/>
      <sz val="14"/>
      <color theme="5" tint="0.39997558519241921"/>
      <name val="Calibri"/>
      <family val="2"/>
      <scheme val="minor"/>
    </font>
    <font>
      <b/>
      <strike/>
      <sz val="11"/>
      <color theme="1"/>
      <name val="Calibri"/>
      <family val="2"/>
      <scheme val="minor"/>
    </font>
    <font>
      <b/>
      <sz val="11"/>
      <color rgb="FFFF0000"/>
      <name val="Calibri"/>
      <family val="2"/>
      <scheme val="minor"/>
    </font>
  </fonts>
  <fills count="21">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1"/>
        <bgColor indexed="64"/>
      </patternFill>
    </fill>
  </fills>
  <borders count="7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Dashed">
        <color indexed="64"/>
      </top>
      <bottom style="medium">
        <color indexed="64"/>
      </bottom>
      <diagonal/>
    </border>
    <border>
      <left/>
      <right/>
      <top style="mediumDashed">
        <color indexed="64"/>
      </top>
      <bottom/>
      <diagonal/>
    </border>
    <border>
      <left style="medium">
        <color indexed="64"/>
      </left>
      <right style="medium">
        <color indexed="64"/>
      </right>
      <top style="mediumDashed">
        <color indexed="64"/>
      </top>
      <bottom/>
      <diagonal/>
    </border>
    <border>
      <left/>
      <right style="medium">
        <color indexed="64"/>
      </right>
      <top style="mediumDashed">
        <color indexed="64"/>
      </top>
      <bottom/>
      <diagonal/>
    </border>
    <border>
      <left style="medium">
        <color indexed="64"/>
      </left>
      <right style="medium">
        <color indexed="64"/>
      </right>
      <top style="thin">
        <color indexed="64"/>
      </top>
      <bottom/>
      <diagonal/>
    </border>
    <border>
      <left style="thin">
        <color indexed="64"/>
      </left>
      <right/>
      <top/>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s>
  <cellStyleXfs count="2">
    <xf numFmtId="0" fontId="0" fillId="0" borderId="0"/>
    <xf numFmtId="43" fontId="11" fillId="0" borderId="0" applyFont="0" applyFill="0" applyBorder="0" applyAlignment="0" applyProtection="0"/>
  </cellStyleXfs>
  <cellXfs count="382">
    <xf numFmtId="0" fontId="0" fillId="0" borderId="0" xfId="0"/>
    <xf numFmtId="0" fontId="1" fillId="0" borderId="1" xfId="0" applyFont="1" applyBorder="1" applyAlignment="1">
      <alignment horizontal="center"/>
    </xf>
    <xf numFmtId="0" fontId="1" fillId="0" borderId="5" xfId="0" applyFont="1" applyBorder="1"/>
    <xf numFmtId="0" fontId="1" fillId="0" borderId="9" xfId="0" applyFont="1" applyBorder="1"/>
    <xf numFmtId="0" fontId="1" fillId="0" borderId="0" xfId="0" applyFont="1" applyAlignment="1">
      <alignment horizontal="center"/>
    </xf>
    <xf numFmtId="0" fontId="4"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164" fontId="0" fillId="0" borderId="0" xfId="0" applyNumberFormat="1" applyBorder="1"/>
    <xf numFmtId="49" fontId="0" fillId="2" borderId="21" xfId="0" applyNumberFormat="1" applyFill="1" applyBorder="1" applyAlignment="1" applyProtection="1">
      <alignment wrapText="1"/>
      <protection locked="0"/>
    </xf>
    <xf numFmtId="0" fontId="1" fillId="0" borderId="0" xfId="0" applyFont="1" applyFill="1" applyBorder="1" applyAlignment="1">
      <alignment horizontal="right"/>
    </xf>
    <xf numFmtId="0" fontId="1" fillId="0" borderId="0" xfId="0" applyFont="1" applyFill="1" applyBorder="1" applyAlignment="1">
      <alignment horizontal="right" wrapText="1"/>
    </xf>
    <xf numFmtId="0" fontId="10" fillId="0" borderId="0" xfId="0" applyFont="1" applyAlignment="1">
      <alignment wrapText="1"/>
    </xf>
    <xf numFmtId="0" fontId="1" fillId="0" borderId="12" xfId="0" applyFont="1" applyFill="1" applyBorder="1" applyAlignment="1">
      <alignment horizontal="right"/>
    </xf>
    <xf numFmtId="0" fontId="1" fillId="0" borderId="1" xfId="0" applyFont="1" applyBorder="1" applyAlignment="1" applyProtection="1">
      <alignment horizontal="left"/>
    </xf>
    <xf numFmtId="166" fontId="0" fillId="0" borderId="11" xfId="0" applyNumberFormat="1" applyBorder="1"/>
    <xf numFmtId="166" fontId="0" fillId="0" borderId="25" xfId="0" applyNumberFormat="1" applyBorder="1"/>
    <xf numFmtId="3" fontId="0" fillId="2" borderId="5" xfId="0" applyNumberFormat="1" applyFill="1" applyBorder="1" applyProtection="1">
      <protection locked="0"/>
    </xf>
    <xf numFmtId="3" fontId="0" fillId="2" borderId="7" xfId="0" applyNumberFormat="1" applyFill="1" applyBorder="1" applyProtection="1">
      <protection locked="0"/>
    </xf>
    <xf numFmtId="3" fontId="0" fillId="2" borderId="29" xfId="0" applyNumberFormat="1" applyFill="1" applyBorder="1" applyProtection="1">
      <protection locked="0"/>
    </xf>
    <xf numFmtId="3" fontId="0" fillId="2" borderId="9" xfId="0" applyNumberFormat="1" applyFill="1" applyBorder="1" applyProtection="1">
      <protection locked="0"/>
    </xf>
    <xf numFmtId="3" fontId="0" fillId="2" borderId="32" xfId="0" applyNumberFormat="1" applyFill="1" applyBorder="1" applyProtection="1">
      <protection locked="0"/>
    </xf>
    <xf numFmtId="3" fontId="0" fillId="2" borderId="31" xfId="0" applyNumberFormat="1" applyFill="1" applyBorder="1" applyProtection="1">
      <protection locked="0"/>
    </xf>
    <xf numFmtId="3" fontId="0" fillId="2" borderId="33" xfId="0" applyNumberFormat="1" applyFill="1" applyBorder="1" applyProtection="1">
      <protection locked="0"/>
    </xf>
    <xf numFmtId="167" fontId="3" fillId="0" borderId="0" xfId="1" applyNumberFormat="1" applyFont="1" applyAlignment="1">
      <alignment horizontal="center" wrapText="1"/>
    </xf>
    <xf numFmtId="0" fontId="1" fillId="0" borderId="0" xfId="0" applyFont="1" applyFill="1" applyBorder="1" applyProtection="1"/>
    <xf numFmtId="167" fontId="0" fillId="0" borderId="0" xfId="1" applyNumberFormat="1" applyFont="1"/>
    <xf numFmtId="0" fontId="12" fillId="0" borderId="0" xfId="0" applyFont="1" applyAlignment="1">
      <alignment wrapText="1"/>
    </xf>
    <xf numFmtId="0" fontId="6" fillId="4" borderId="12" xfId="0" applyFont="1" applyFill="1" applyBorder="1" applyAlignment="1">
      <alignment horizontal="right" wrapText="1"/>
    </xf>
    <xf numFmtId="3" fontId="0" fillId="2" borderId="19" xfId="0" applyNumberFormat="1" applyFill="1" applyBorder="1" applyProtection="1">
      <protection locked="0"/>
    </xf>
    <xf numFmtId="3" fontId="0" fillId="2" borderId="22" xfId="0" applyNumberFormat="1" applyFill="1" applyBorder="1" applyProtection="1">
      <protection locked="0"/>
    </xf>
    <xf numFmtId="3" fontId="0" fillId="2" borderId="37" xfId="0" applyNumberFormat="1" applyFill="1" applyBorder="1" applyProtection="1">
      <protection locked="0"/>
    </xf>
    <xf numFmtId="3" fontId="0" fillId="2" borderId="16" xfId="0" applyNumberFormat="1" applyFill="1" applyBorder="1" applyProtection="1">
      <protection locked="0"/>
    </xf>
    <xf numFmtId="166" fontId="0" fillId="0" borderId="23" xfId="0" applyNumberFormat="1" applyBorder="1"/>
    <xf numFmtId="3" fontId="0" fillId="2" borderId="6" xfId="0" applyNumberFormat="1" applyFill="1" applyBorder="1" applyProtection="1">
      <protection locked="0"/>
    </xf>
    <xf numFmtId="3" fontId="0" fillId="2" borderId="8" xfId="0" applyNumberFormat="1" applyFill="1" applyBorder="1" applyProtection="1">
      <protection locked="0"/>
    </xf>
    <xf numFmtId="3" fontId="0" fillId="2" borderId="20" xfId="0" applyNumberFormat="1" applyFill="1" applyBorder="1" applyProtection="1">
      <protection locked="0"/>
    </xf>
    <xf numFmtId="3" fontId="0" fillId="2" borderId="10" xfId="0" applyNumberFormat="1" applyFill="1" applyBorder="1" applyProtection="1">
      <protection locked="0"/>
    </xf>
    <xf numFmtId="3" fontId="0" fillId="2" borderId="3" xfId="0" applyNumberFormat="1" applyFill="1" applyBorder="1" applyProtection="1">
      <protection locked="0"/>
    </xf>
    <xf numFmtId="3" fontId="0" fillId="2" borderId="27" xfId="0" applyNumberFormat="1" applyFill="1" applyBorder="1" applyProtection="1">
      <protection locked="0"/>
    </xf>
    <xf numFmtId="3" fontId="0" fillId="2" borderId="28" xfId="0" applyNumberFormat="1" applyFill="1" applyBorder="1" applyProtection="1">
      <protection locked="0"/>
    </xf>
    <xf numFmtId="166" fontId="0" fillId="0" borderId="30" xfId="0" applyNumberFormat="1" applyBorder="1"/>
    <xf numFmtId="164" fontId="1" fillId="0" borderId="0" xfId="0" applyNumberFormat="1" applyFont="1" applyBorder="1"/>
    <xf numFmtId="0" fontId="1" fillId="0" borderId="0" xfId="0" applyFont="1"/>
    <xf numFmtId="164" fontId="1" fillId="0" borderId="0" xfId="0" applyNumberFormat="1" applyFont="1" applyFill="1" applyBorder="1"/>
    <xf numFmtId="3" fontId="1" fillId="0" borderId="0" xfId="0" applyNumberFormat="1" applyFont="1"/>
    <xf numFmtId="4" fontId="0" fillId="0" borderId="0" xfId="0" applyNumberFormat="1"/>
    <xf numFmtId="0" fontId="9" fillId="0" borderId="0" xfId="0" applyFont="1" applyBorder="1" applyAlignment="1">
      <alignment wrapText="1"/>
    </xf>
    <xf numFmtId="0" fontId="3" fillId="0" borderId="0" xfId="0" applyFont="1" applyBorder="1" applyAlignment="1">
      <alignment wrapText="1"/>
    </xf>
    <xf numFmtId="0" fontId="0" fillId="0" borderId="0" xfId="0" applyBorder="1"/>
    <xf numFmtId="3" fontId="0" fillId="0" borderId="0" xfId="0" applyNumberFormat="1" applyBorder="1"/>
    <xf numFmtId="0" fontId="3" fillId="0" borderId="0" xfId="0" applyFont="1" applyAlignment="1">
      <alignment horizontal="left" vertical="top" wrapText="1"/>
    </xf>
    <xf numFmtId="0" fontId="0" fillId="0" borderId="45" xfId="0" applyBorder="1"/>
    <xf numFmtId="0" fontId="0" fillId="0" borderId="45" xfId="0" applyFill="1" applyBorder="1" applyAlignment="1">
      <alignment horizontal="left" vertical="top" wrapText="1"/>
    </xf>
    <xf numFmtId="0" fontId="0" fillId="0" borderId="0" xfId="0" applyFill="1"/>
    <xf numFmtId="3" fontId="13" fillId="12" borderId="19" xfId="0" applyNumberFormat="1" applyFont="1" applyFill="1" applyBorder="1" applyProtection="1">
      <protection locked="0"/>
    </xf>
    <xf numFmtId="0" fontId="13" fillId="0" borderId="0" xfId="0" applyFont="1" applyFill="1"/>
    <xf numFmtId="49" fontId="0" fillId="9" borderId="35" xfId="0" applyNumberFormat="1" applyFill="1" applyBorder="1" applyAlignment="1" applyProtection="1">
      <alignment wrapText="1"/>
      <protection locked="0"/>
    </xf>
    <xf numFmtId="49" fontId="0" fillId="9" borderId="54" xfId="0" applyNumberFormat="1" applyFill="1" applyBorder="1" applyAlignment="1" applyProtection="1">
      <alignment wrapText="1"/>
      <protection locked="0"/>
    </xf>
    <xf numFmtId="0" fontId="1" fillId="0" borderId="31" xfId="0" applyFont="1" applyBorder="1"/>
    <xf numFmtId="0" fontId="1" fillId="0" borderId="33" xfId="0" applyFont="1" applyBorder="1"/>
    <xf numFmtId="0" fontId="0" fillId="0" borderId="1" xfId="0" applyBorder="1"/>
    <xf numFmtId="0" fontId="1" fillId="0" borderId="56" xfId="0" applyFont="1" applyBorder="1" applyAlignment="1">
      <alignment horizontal="center"/>
    </xf>
    <xf numFmtId="0" fontId="1" fillId="0" borderId="26" xfId="0" applyFont="1" applyFill="1" applyBorder="1" applyAlignment="1">
      <alignment horizontal="center"/>
    </xf>
    <xf numFmtId="0" fontId="1" fillId="0" borderId="12" xfId="0" applyFont="1" applyFill="1" applyBorder="1" applyAlignment="1">
      <alignment horizontal="center"/>
    </xf>
    <xf numFmtId="3" fontId="13" fillId="0" borderId="18" xfId="0" applyNumberFormat="1" applyFont="1" applyFill="1" applyBorder="1" applyProtection="1">
      <protection locked="0"/>
    </xf>
    <xf numFmtId="3" fontId="1" fillId="0" borderId="0" xfId="0" applyNumberFormat="1" applyFont="1" applyFill="1"/>
    <xf numFmtId="0" fontId="1" fillId="0" borderId="13" xfId="0" applyFont="1" applyFill="1" applyBorder="1" applyAlignment="1">
      <alignment horizontal="center"/>
    </xf>
    <xf numFmtId="0" fontId="1" fillId="0" borderId="1" xfId="0" applyFont="1" applyFill="1" applyBorder="1" applyAlignment="1" applyProtection="1">
      <alignment horizontal="center"/>
    </xf>
    <xf numFmtId="0" fontId="15" fillId="0" borderId="1" xfId="0" applyFont="1" applyBorder="1" applyAlignment="1">
      <alignment vertical="center"/>
    </xf>
    <xf numFmtId="0" fontId="1" fillId="0" borderId="1" xfId="0" applyFont="1" applyFill="1" applyBorder="1" applyAlignment="1" applyProtection="1">
      <alignment horizontal="left"/>
    </xf>
    <xf numFmtId="0" fontId="1" fillId="0" borderId="1" xfId="0" applyFont="1" applyFill="1" applyBorder="1" applyAlignment="1" applyProtection="1">
      <alignment horizontal="right"/>
    </xf>
    <xf numFmtId="0" fontId="1" fillId="0" borderId="0" xfId="0" applyFont="1" applyFill="1" applyBorder="1" applyAlignment="1" applyProtection="1">
      <alignment horizontal="center"/>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xf>
    <xf numFmtId="167" fontId="0" fillId="0" borderId="0" xfId="1" applyNumberFormat="1" applyFont="1" applyBorder="1"/>
    <xf numFmtId="0" fontId="1" fillId="10" borderId="1" xfId="0" applyFont="1" applyFill="1" applyBorder="1" applyAlignment="1">
      <alignment horizontal="center"/>
    </xf>
    <xf numFmtId="0" fontId="0" fillId="10" borderId="0" xfId="0" applyFill="1"/>
    <xf numFmtId="0" fontId="1" fillId="9" borderId="1" xfId="0" applyFont="1" applyFill="1" applyBorder="1" applyAlignment="1">
      <alignment horizontal="center"/>
    </xf>
    <xf numFmtId="0" fontId="0" fillId="9" borderId="0" xfId="0" applyFill="1"/>
    <xf numFmtId="0" fontId="7" fillId="6" borderId="34" xfId="0" applyFont="1" applyFill="1" applyBorder="1"/>
    <xf numFmtId="0" fontId="7" fillId="14" borderId="38" xfId="0" applyFont="1" applyFill="1" applyBorder="1"/>
    <xf numFmtId="0" fontId="7" fillId="15" borderId="38" xfId="0" applyFont="1" applyFill="1" applyBorder="1"/>
    <xf numFmtId="0" fontId="7" fillId="2" borderId="35" xfId="0" applyFont="1" applyFill="1" applyBorder="1"/>
    <xf numFmtId="0" fontId="7" fillId="16" borderId="35" xfId="0" applyFont="1" applyFill="1" applyBorder="1"/>
    <xf numFmtId="0" fontId="7" fillId="19" borderId="36" xfId="0" applyFont="1" applyFill="1" applyBorder="1"/>
    <xf numFmtId="0" fontId="7" fillId="17" borderId="38" xfId="0" applyFont="1" applyFill="1" applyBorder="1"/>
    <xf numFmtId="0" fontId="8" fillId="0" borderId="0" xfId="0" applyFont="1" applyFill="1" applyAlignment="1">
      <alignment wrapText="1"/>
    </xf>
    <xf numFmtId="0" fontId="17"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1" fillId="8" borderId="1" xfId="0" applyFont="1" applyFill="1" applyBorder="1" applyProtection="1"/>
    <xf numFmtId="0" fontId="1" fillId="7" borderId="1" xfId="0" applyFont="1" applyFill="1" applyBorder="1" applyProtection="1"/>
    <xf numFmtId="0" fontId="29" fillId="0" borderId="1" xfId="0" applyFont="1" applyBorder="1" applyAlignment="1">
      <alignment horizontal="center" vertical="center"/>
    </xf>
    <xf numFmtId="3" fontId="15" fillId="0" borderId="1" xfId="0" applyNumberFormat="1" applyFont="1" applyBorder="1" applyAlignment="1">
      <alignment horizontal="center" vertical="center"/>
    </xf>
    <xf numFmtId="3" fontId="0" fillId="0" borderId="1" xfId="0" applyNumberFormat="1" applyBorder="1" applyAlignment="1">
      <alignment horizontal="center"/>
    </xf>
    <xf numFmtId="4" fontId="0" fillId="10" borderId="34" xfId="0" applyNumberFormat="1" applyFill="1" applyBorder="1" applyAlignment="1" applyProtection="1">
      <alignment horizontal="center"/>
    </xf>
    <xf numFmtId="4" fontId="0" fillId="9" borderId="34" xfId="0" applyNumberFormat="1" applyFill="1" applyBorder="1" applyAlignment="1" applyProtection="1">
      <alignment horizontal="center"/>
    </xf>
    <xf numFmtId="4" fontId="0" fillId="10" borderId="38" xfId="0" applyNumberFormat="1" applyFill="1" applyBorder="1" applyAlignment="1" applyProtection="1">
      <alignment horizontal="center"/>
    </xf>
    <xf numFmtId="4" fontId="0" fillId="9" borderId="38" xfId="0" applyNumberFormat="1" applyFill="1" applyBorder="1" applyAlignment="1" applyProtection="1">
      <alignment horizontal="center"/>
    </xf>
    <xf numFmtId="4" fontId="0" fillId="10" borderId="35" xfId="0" applyNumberFormat="1" applyFill="1" applyBorder="1" applyAlignment="1" applyProtection="1">
      <alignment horizontal="center"/>
    </xf>
    <xf numFmtId="4" fontId="0" fillId="9" borderId="35" xfId="0" applyNumberFormat="1" applyFill="1" applyBorder="1" applyAlignment="1" applyProtection="1">
      <alignment horizontal="center"/>
    </xf>
    <xf numFmtId="4" fontId="0" fillId="10" borderId="36" xfId="0" applyNumberFormat="1" applyFill="1" applyBorder="1" applyAlignment="1" applyProtection="1">
      <alignment horizontal="center"/>
    </xf>
    <xf numFmtId="4" fontId="0" fillId="9" borderId="36" xfId="0" applyNumberFormat="1" applyFill="1" applyBorder="1" applyAlignment="1" applyProtection="1">
      <alignment horizontal="center"/>
    </xf>
    <xf numFmtId="4" fontId="0" fillId="7" borderId="1" xfId="0" applyNumberFormat="1" applyFill="1" applyBorder="1" applyAlignment="1">
      <alignment horizontal="center"/>
    </xf>
    <xf numFmtId="49" fontId="0" fillId="9" borderId="38" xfId="0" applyNumberFormat="1" applyFill="1" applyBorder="1" applyAlignment="1" applyProtection="1">
      <alignment wrapText="1"/>
      <protection locked="0"/>
    </xf>
    <xf numFmtId="49" fontId="14" fillId="9" borderId="38" xfId="0" applyNumberFormat="1" applyFont="1" applyFill="1" applyBorder="1" applyAlignment="1" applyProtection="1">
      <alignment wrapText="1"/>
      <protection locked="0"/>
    </xf>
    <xf numFmtId="49" fontId="14" fillId="9" borderId="35" xfId="0" applyNumberFormat="1" applyFont="1" applyFill="1" applyBorder="1" applyAlignment="1" applyProtection="1">
      <alignment wrapText="1"/>
      <protection locked="0"/>
    </xf>
    <xf numFmtId="0" fontId="1" fillId="11" borderId="13" xfId="0" applyFont="1" applyFill="1" applyBorder="1" applyAlignment="1">
      <alignment horizontal="center"/>
    </xf>
    <xf numFmtId="4" fontId="0" fillId="0" borderId="0" xfId="0" applyNumberFormat="1" applyBorder="1" applyAlignment="1">
      <alignment horizontal="center"/>
    </xf>
    <xf numFmtId="2" fontId="0" fillId="0" borderId="0" xfId="0" applyNumberFormat="1" applyBorder="1" applyAlignment="1">
      <alignment horizontal="center"/>
    </xf>
    <xf numFmtId="0" fontId="0" fillId="0" borderId="0" xfId="0" applyFill="1" applyBorder="1" applyAlignment="1">
      <alignment horizontal="center" vertical="top" wrapText="1"/>
    </xf>
    <xf numFmtId="0" fontId="26" fillId="0" borderId="0" xfId="0" applyFont="1" applyFill="1" applyBorder="1" applyAlignment="1">
      <alignment horizontal="center"/>
    </xf>
    <xf numFmtId="164" fontId="0" fillId="0" borderId="0" xfId="0" applyNumberFormat="1" applyFill="1" applyBorder="1" applyAlignment="1">
      <alignment horizontal="center"/>
    </xf>
    <xf numFmtId="0" fontId="0" fillId="0" borderId="0" xfId="0" applyFill="1" applyBorder="1"/>
    <xf numFmtId="0" fontId="0" fillId="0" borderId="0" xfId="0" applyFill="1" applyBorder="1" applyAlignment="1">
      <alignment horizontal="center"/>
    </xf>
    <xf numFmtId="0" fontId="1" fillId="9" borderId="1" xfId="0" applyFont="1" applyFill="1" applyBorder="1" applyAlignment="1" applyProtection="1">
      <alignment horizontal="center"/>
    </xf>
    <xf numFmtId="0" fontId="30" fillId="0" borderId="0" xfId="0" applyFont="1" applyAlignment="1">
      <alignment wrapText="1"/>
    </xf>
    <xf numFmtId="3" fontId="0" fillId="0" borderId="0" xfId="0" applyNumberFormat="1" applyFill="1" applyBorder="1" applyProtection="1">
      <protection locked="0"/>
    </xf>
    <xf numFmtId="49" fontId="14" fillId="2" borderId="21" xfId="0" applyNumberFormat="1" applyFont="1" applyFill="1" applyBorder="1" applyAlignment="1" applyProtection="1">
      <alignment wrapText="1"/>
      <protection locked="0"/>
    </xf>
    <xf numFmtId="3" fontId="1" fillId="0" borderId="0" xfId="0" applyNumberFormat="1" applyFont="1" applyFill="1" applyBorder="1"/>
    <xf numFmtId="0" fontId="1" fillId="8" borderId="43" xfId="0" applyFont="1" applyFill="1" applyBorder="1" applyAlignment="1">
      <alignment horizontal="left" vertical="center" wrapText="1"/>
    </xf>
    <xf numFmtId="0" fontId="1" fillId="9" borderId="13" xfId="0" applyFont="1" applyFill="1" applyBorder="1" applyAlignment="1">
      <alignment horizontal="center"/>
    </xf>
    <xf numFmtId="0" fontId="1" fillId="0" borderId="13" xfId="0" applyFont="1" applyBorder="1" applyAlignment="1">
      <alignment horizontal="center"/>
    </xf>
    <xf numFmtId="0" fontId="0" fillId="0" borderId="0" xfId="0" applyAlignment="1">
      <alignment wrapText="1"/>
    </xf>
    <xf numFmtId="0" fontId="1" fillId="11" borderId="13" xfId="0" applyFont="1" applyFill="1" applyBorder="1" applyAlignment="1">
      <alignment horizontal="center"/>
    </xf>
    <xf numFmtId="0" fontId="1" fillId="5" borderId="3" xfId="0" applyFont="1" applyFill="1" applyBorder="1" applyAlignment="1" applyProtection="1">
      <alignment horizontal="left" vertical="center" wrapText="1"/>
    </xf>
    <xf numFmtId="0" fontId="1" fillId="5" borderId="3" xfId="0" applyFont="1" applyFill="1" applyBorder="1" applyAlignment="1" applyProtection="1">
      <alignment horizontal="left" vertical="top" wrapText="1"/>
    </xf>
    <xf numFmtId="0" fontId="0" fillId="0" borderId="3" xfId="0" applyBorder="1" applyAlignment="1" applyProtection="1">
      <alignment horizontal="left" vertical="top" wrapText="1"/>
    </xf>
    <xf numFmtId="0" fontId="1" fillId="0" borderId="3" xfId="0" applyFont="1" applyFill="1" applyBorder="1" applyAlignment="1" applyProtection="1">
      <alignment horizontal="right" vertical="top" wrapText="1"/>
    </xf>
    <xf numFmtId="0" fontId="0" fillId="0" borderId="0" xfId="0" applyProtection="1"/>
    <xf numFmtId="0" fontId="1" fillId="5" borderId="3" xfId="0" applyFont="1" applyFill="1" applyBorder="1" applyAlignment="1" applyProtection="1">
      <alignment wrapText="1"/>
    </xf>
    <xf numFmtId="0" fontId="0" fillId="5" borderId="3" xfId="0" applyFill="1" applyBorder="1" applyAlignment="1" applyProtection="1">
      <alignment horizontal="center" vertical="top" wrapText="1"/>
    </xf>
    <xf numFmtId="0" fontId="0" fillId="0" borderId="48" xfId="0" applyFill="1" applyBorder="1" applyAlignment="1" applyProtection="1">
      <alignment horizontal="left" vertical="top" wrapText="1"/>
    </xf>
    <xf numFmtId="0" fontId="1" fillId="0" borderId="47" xfId="0" applyFont="1" applyFill="1" applyBorder="1" applyAlignment="1" applyProtection="1">
      <alignment horizontal="right" wrapText="1"/>
    </xf>
    <xf numFmtId="168" fontId="14" fillId="3" borderId="67" xfId="0" applyNumberFormat="1" applyFont="1" applyFill="1" applyBorder="1" applyProtection="1">
      <protection locked="0"/>
    </xf>
    <xf numFmtId="168" fontId="14" fillId="3" borderId="21" xfId="0" applyNumberFormat="1" applyFont="1" applyFill="1" applyBorder="1" applyAlignment="1" applyProtection="1">
      <alignment wrapText="1"/>
      <protection locked="0"/>
    </xf>
    <xf numFmtId="0" fontId="0" fillId="0" borderId="0" xfId="0" applyFill="1" applyBorder="1" applyProtection="1"/>
    <xf numFmtId="0" fontId="1" fillId="0" borderId="5" xfId="0" applyFont="1" applyBorder="1" applyProtection="1"/>
    <xf numFmtId="0" fontId="1" fillId="0" borderId="9" xfId="0" applyFont="1" applyBorder="1" applyProtection="1"/>
    <xf numFmtId="0" fontId="0" fillId="0" borderId="26" xfId="0" applyBorder="1" applyAlignment="1" applyProtection="1">
      <alignment horizontal="center"/>
    </xf>
    <xf numFmtId="0" fontId="1" fillId="0" borderId="26" xfId="0" applyFont="1" applyBorder="1" applyAlignment="1" applyProtection="1">
      <alignment horizontal="center"/>
    </xf>
    <xf numFmtId="0" fontId="1" fillId="0" borderId="13" xfId="0" applyFont="1" applyBorder="1" applyAlignment="1" applyProtection="1">
      <alignment horizontal="center"/>
    </xf>
    <xf numFmtId="0" fontId="1" fillId="0" borderId="4" xfId="0" applyFont="1" applyBorder="1" applyAlignment="1" applyProtection="1">
      <alignment horizontal="center"/>
    </xf>
    <xf numFmtId="0" fontId="1" fillId="0" borderId="1" xfId="0" applyFont="1" applyBorder="1" applyAlignment="1" applyProtection="1">
      <alignment horizontal="center"/>
    </xf>
    <xf numFmtId="0" fontId="1" fillId="0" borderId="12" xfId="0" applyFont="1" applyBorder="1" applyAlignment="1" applyProtection="1">
      <alignment horizontal="center"/>
    </xf>
    <xf numFmtId="49" fontId="6" fillId="20" borderId="21" xfId="0" applyNumberFormat="1" applyFont="1" applyFill="1" applyBorder="1" applyAlignment="1" applyProtection="1">
      <alignment wrapText="1"/>
    </xf>
    <xf numFmtId="3" fontId="13" fillId="20" borderId="5" xfId="0" applyNumberFormat="1" applyFont="1" applyFill="1" applyBorder="1" applyProtection="1"/>
    <xf numFmtId="3" fontId="13" fillId="20" borderId="19" xfId="0" applyNumberFormat="1" applyFont="1" applyFill="1" applyBorder="1" applyProtection="1"/>
    <xf numFmtId="3" fontId="13" fillId="20" borderId="32" xfId="0" applyNumberFormat="1" applyFont="1" applyFill="1" applyBorder="1" applyProtection="1"/>
    <xf numFmtId="3" fontId="13" fillId="20" borderId="6" xfId="0" applyNumberFormat="1" applyFont="1" applyFill="1" applyBorder="1" applyProtection="1"/>
    <xf numFmtId="3" fontId="13" fillId="20" borderId="3" xfId="0" applyNumberFormat="1" applyFont="1" applyFill="1" applyBorder="1" applyProtection="1"/>
    <xf numFmtId="3" fontId="13" fillId="20" borderId="17" xfId="0" applyNumberFormat="1" applyFont="1" applyFill="1" applyBorder="1" applyProtection="1"/>
    <xf numFmtId="3" fontId="13" fillId="0" borderId="0" xfId="0" applyNumberFormat="1" applyFont="1" applyFill="1" applyBorder="1" applyProtection="1"/>
    <xf numFmtId="3" fontId="13" fillId="20" borderId="18" xfId="0" applyNumberFormat="1" applyFont="1" applyFill="1" applyBorder="1" applyProtection="1"/>
    <xf numFmtId="0" fontId="0" fillId="0" borderId="0" xfId="0" applyProtection="1">
      <protection locked="0"/>
    </xf>
    <xf numFmtId="49" fontId="0" fillId="8" borderId="21" xfId="0" applyNumberFormat="1" applyFill="1" applyBorder="1" applyAlignment="1" applyProtection="1">
      <alignment wrapText="1"/>
    </xf>
    <xf numFmtId="168" fontId="0" fillId="8" borderId="21" xfId="0" applyNumberFormat="1" applyFill="1" applyBorder="1" applyAlignment="1" applyProtection="1">
      <alignment wrapText="1"/>
    </xf>
    <xf numFmtId="2" fontId="0" fillId="0" borderId="0" xfId="0" applyNumberFormat="1" applyFill="1" applyBorder="1" applyAlignment="1" applyProtection="1">
      <alignment wrapText="1"/>
    </xf>
    <xf numFmtId="3" fontId="0" fillId="0" borderId="0" xfId="0" applyNumberFormat="1" applyFill="1" applyBorder="1" applyProtection="1"/>
    <xf numFmtId="168" fontId="0" fillId="20" borderId="67" xfId="0" applyNumberFormat="1" applyFill="1" applyBorder="1" applyProtection="1"/>
    <xf numFmtId="168" fontId="0" fillId="20" borderId="21" xfId="0" applyNumberFormat="1" applyFill="1" applyBorder="1" applyAlignment="1" applyProtection="1">
      <alignment wrapText="1"/>
    </xf>
    <xf numFmtId="168" fontId="0" fillId="20" borderId="28" xfId="0" applyNumberFormat="1" applyFill="1" applyBorder="1" applyProtection="1"/>
    <xf numFmtId="0" fontId="6" fillId="4" borderId="12" xfId="0" applyFont="1" applyFill="1" applyBorder="1" applyAlignment="1" applyProtection="1">
      <alignment horizontal="right" wrapText="1"/>
    </xf>
    <xf numFmtId="166" fontId="0" fillId="0" borderId="0" xfId="0" applyNumberFormat="1" applyFill="1" applyBorder="1" applyProtection="1"/>
    <xf numFmtId="168" fontId="0" fillId="0" borderId="49" xfId="0" applyNumberFormat="1" applyBorder="1" applyProtection="1"/>
    <xf numFmtId="49" fontId="6" fillId="12" borderId="35" xfId="0" applyNumberFormat="1" applyFont="1" applyFill="1" applyBorder="1" applyAlignment="1" applyProtection="1">
      <alignment wrapText="1"/>
    </xf>
    <xf numFmtId="3" fontId="13" fillId="12" borderId="5" xfId="0" applyNumberFormat="1" applyFont="1" applyFill="1" applyBorder="1" applyProtection="1"/>
    <xf numFmtId="3" fontId="13" fillId="12" borderId="19" xfId="0" applyNumberFormat="1" applyFont="1" applyFill="1" applyBorder="1" applyProtection="1"/>
    <xf numFmtId="3" fontId="13" fillId="12" borderId="32" xfId="0" applyNumberFormat="1" applyFont="1" applyFill="1" applyBorder="1" applyProtection="1"/>
    <xf numFmtId="3" fontId="13" fillId="12" borderId="6" xfId="0" applyNumberFormat="1" applyFont="1" applyFill="1" applyBorder="1" applyProtection="1"/>
    <xf numFmtId="3" fontId="13" fillId="12" borderId="3" xfId="0" applyNumberFormat="1" applyFont="1" applyFill="1" applyBorder="1" applyProtection="1"/>
    <xf numFmtId="3" fontId="13" fillId="12" borderId="58" xfId="0" applyNumberFormat="1" applyFont="1" applyFill="1" applyBorder="1" applyProtection="1"/>
    <xf numFmtId="3" fontId="13" fillId="0" borderId="18" xfId="0" applyNumberFormat="1" applyFont="1" applyFill="1" applyBorder="1" applyProtection="1"/>
    <xf numFmtId="49" fontId="14" fillId="8" borderId="52" xfId="0" applyNumberFormat="1" applyFont="1" applyFill="1" applyBorder="1" applyAlignment="1" applyProtection="1">
      <alignment wrapText="1"/>
    </xf>
    <xf numFmtId="49" fontId="6" fillId="13" borderId="34" xfId="0" applyNumberFormat="1" applyFont="1" applyFill="1" applyBorder="1" applyAlignment="1" applyProtection="1">
      <alignment wrapText="1"/>
    </xf>
    <xf numFmtId="49" fontId="6" fillId="13" borderId="1" xfId="0" applyNumberFormat="1" applyFont="1" applyFill="1" applyBorder="1" applyAlignment="1" applyProtection="1">
      <alignment wrapText="1"/>
    </xf>
    <xf numFmtId="0" fontId="6" fillId="13" borderId="1" xfId="0" applyFont="1" applyFill="1" applyBorder="1" applyAlignment="1" applyProtection="1">
      <alignment horizontal="right" wrapText="1"/>
    </xf>
    <xf numFmtId="0" fontId="1" fillId="0" borderId="31" xfId="0" applyFont="1" applyBorder="1" applyProtection="1"/>
    <xf numFmtId="0" fontId="1" fillId="0" borderId="33" xfId="0" applyFont="1" applyBorder="1" applyProtection="1"/>
    <xf numFmtId="0" fontId="0" fillId="0" borderId="1" xfId="0" applyBorder="1" applyProtection="1"/>
    <xf numFmtId="0" fontId="1" fillId="0" borderId="26" xfId="0" applyFont="1" applyFill="1" applyBorder="1" applyAlignment="1" applyProtection="1">
      <alignment horizontal="center"/>
    </xf>
    <xf numFmtId="0" fontId="1" fillId="11" borderId="13" xfId="0" applyFont="1" applyFill="1" applyBorder="1" applyAlignment="1" applyProtection="1">
      <alignment horizontal="center"/>
    </xf>
    <xf numFmtId="0" fontId="1" fillId="0" borderId="56" xfId="0" applyFont="1" applyBorder="1" applyAlignment="1" applyProtection="1">
      <alignment horizontal="center"/>
    </xf>
    <xf numFmtId="0" fontId="1" fillId="0" borderId="12"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13" xfId="0" applyFont="1" applyBorder="1" applyAlignment="1" applyProtection="1">
      <alignment horizontal="center"/>
    </xf>
    <xf numFmtId="0" fontId="1" fillId="11" borderId="13" xfId="0" applyFont="1" applyFill="1" applyBorder="1" applyAlignment="1">
      <alignment horizontal="center"/>
    </xf>
    <xf numFmtId="169" fontId="13" fillId="12" borderId="5" xfId="0" applyNumberFormat="1" applyFont="1" applyFill="1" applyBorder="1" applyProtection="1"/>
    <xf numFmtId="169" fontId="13" fillId="12" borderId="19" xfId="0" applyNumberFormat="1" applyFont="1" applyFill="1" applyBorder="1" applyProtection="1"/>
    <xf numFmtId="169" fontId="13" fillId="12" borderId="32" xfId="0" applyNumberFormat="1" applyFont="1" applyFill="1" applyBorder="1" applyProtection="1"/>
    <xf numFmtId="169" fontId="13" fillId="12" borderId="6" xfId="0" applyNumberFormat="1" applyFont="1" applyFill="1" applyBorder="1" applyProtection="1"/>
    <xf numFmtId="169" fontId="13" fillId="12" borderId="3" xfId="0" applyNumberFormat="1" applyFont="1" applyFill="1" applyBorder="1" applyProtection="1"/>
    <xf numFmtId="169" fontId="13" fillId="12" borderId="58" xfId="0" applyNumberFormat="1" applyFont="1" applyFill="1" applyBorder="1" applyProtection="1"/>
    <xf numFmtId="169" fontId="13" fillId="0" borderId="18" xfId="0" applyNumberFormat="1" applyFont="1" applyFill="1" applyBorder="1" applyProtection="1"/>
    <xf numFmtId="169" fontId="0" fillId="10" borderId="7" xfId="0" applyNumberFormat="1" applyFill="1" applyBorder="1" applyProtection="1">
      <protection locked="0"/>
    </xf>
    <xf numFmtId="169" fontId="0" fillId="9" borderId="22" xfId="0" applyNumberFormat="1" applyFill="1" applyBorder="1" applyProtection="1">
      <protection locked="0"/>
    </xf>
    <xf numFmtId="169" fontId="0" fillId="9" borderId="59" xfId="0" applyNumberFormat="1" applyFill="1" applyBorder="1" applyProtection="1">
      <protection locked="0"/>
    </xf>
    <xf numFmtId="169" fontId="0" fillId="0" borderId="0" xfId="0" applyNumberFormat="1" applyFill="1" applyBorder="1" applyProtection="1">
      <protection locked="0"/>
    </xf>
    <xf numFmtId="169" fontId="14" fillId="3" borderId="24" xfId="0" applyNumberFormat="1" applyFont="1" applyFill="1" applyBorder="1" applyProtection="1">
      <protection locked="0"/>
    </xf>
    <xf numFmtId="169" fontId="14" fillId="0" borderId="0" xfId="0" applyNumberFormat="1" applyFont="1" applyFill="1" applyBorder="1" applyProtection="1">
      <protection locked="0"/>
    </xf>
    <xf numFmtId="169" fontId="14" fillId="3" borderId="50" xfId="0" applyNumberFormat="1" applyFont="1" applyFill="1" applyBorder="1" applyProtection="1">
      <protection locked="0"/>
    </xf>
    <xf numFmtId="169" fontId="0" fillId="10" borderId="29" xfId="0" applyNumberFormat="1" applyFill="1" applyBorder="1" applyProtection="1">
      <protection locked="0"/>
    </xf>
    <xf numFmtId="169" fontId="0" fillId="9" borderId="37" xfId="0" applyNumberFormat="1" applyFill="1" applyBorder="1" applyProtection="1">
      <protection locked="0"/>
    </xf>
    <xf numFmtId="169" fontId="0" fillId="9" borderId="60" xfId="0" applyNumberFormat="1" applyFill="1" applyBorder="1" applyProtection="1">
      <protection locked="0"/>
    </xf>
    <xf numFmtId="169" fontId="0" fillId="10" borderId="42" xfId="0" applyNumberFormat="1" applyFill="1" applyBorder="1" applyProtection="1">
      <protection locked="0"/>
    </xf>
    <xf numFmtId="169" fontId="0" fillId="9" borderId="43" xfId="0" applyNumberFormat="1" applyFill="1" applyBorder="1" applyProtection="1">
      <protection locked="0"/>
    </xf>
    <xf numFmtId="169" fontId="0" fillId="9" borderId="61" xfId="0" applyNumberFormat="1" applyFill="1" applyBorder="1" applyProtection="1">
      <protection locked="0"/>
    </xf>
    <xf numFmtId="169" fontId="14" fillId="3" borderId="43" xfId="0" applyNumberFormat="1" applyFont="1" applyFill="1" applyBorder="1" applyProtection="1">
      <protection locked="0"/>
    </xf>
    <xf numFmtId="169" fontId="14" fillId="3" borderId="64" xfId="0" applyNumberFormat="1" applyFont="1" applyFill="1" applyBorder="1" applyProtection="1">
      <protection locked="0"/>
    </xf>
    <xf numFmtId="169" fontId="14" fillId="7" borderId="52" xfId="0" applyNumberFormat="1" applyFont="1" applyFill="1" applyBorder="1" applyProtection="1"/>
    <xf numFmtId="169" fontId="14" fillId="8" borderId="53" xfId="0" applyNumberFormat="1" applyFont="1" applyFill="1" applyBorder="1" applyProtection="1"/>
    <xf numFmtId="169" fontId="14" fillId="7" borderId="53" xfId="0" applyNumberFormat="1" applyFont="1" applyFill="1" applyBorder="1" applyProtection="1"/>
    <xf numFmtId="169" fontId="14" fillId="0" borderId="51" xfId="0" applyNumberFormat="1" applyFont="1" applyFill="1" applyBorder="1" applyProtection="1"/>
    <xf numFmtId="169" fontId="14" fillId="7" borderId="50" xfId="0" applyNumberFormat="1" applyFont="1" applyFill="1" applyBorder="1" applyProtection="1"/>
    <xf numFmtId="169" fontId="14" fillId="8" borderId="50" xfId="0" applyNumberFormat="1" applyFont="1" applyFill="1" applyBorder="1" applyProtection="1"/>
    <xf numFmtId="169" fontId="14" fillId="0" borderId="53" xfId="0" applyNumberFormat="1" applyFont="1" applyFill="1" applyBorder="1" applyProtection="1"/>
    <xf numFmtId="169" fontId="14" fillId="8" borderId="24" xfId="0" applyNumberFormat="1" applyFont="1" applyFill="1" applyBorder="1" applyProtection="1"/>
    <xf numFmtId="169" fontId="13" fillId="13" borderId="5" xfId="0" applyNumberFormat="1" applyFont="1" applyFill="1" applyBorder="1" applyProtection="1"/>
    <xf numFmtId="169" fontId="13" fillId="13" borderId="19" xfId="0" applyNumberFormat="1" applyFont="1" applyFill="1" applyBorder="1" applyProtection="1"/>
    <xf numFmtId="169" fontId="13" fillId="13" borderId="62" xfId="0" applyNumberFormat="1" applyFont="1" applyFill="1" applyBorder="1" applyProtection="1"/>
    <xf numFmtId="169" fontId="13" fillId="0" borderId="44" xfId="0" applyNumberFormat="1" applyFont="1" applyFill="1" applyBorder="1" applyProtection="1"/>
    <xf numFmtId="169" fontId="13" fillId="13" borderId="31" xfId="0" applyNumberFormat="1" applyFont="1" applyFill="1" applyBorder="1" applyProtection="1"/>
    <xf numFmtId="169" fontId="13" fillId="13" borderId="22" xfId="0" applyNumberFormat="1" applyFont="1" applyFill="1" applyBorder="1" applyProtection="1"/>
    <xf numFmtId="169" fontId="13" fillId="0" borderId="40" xfId="0" applyNumberFormat="1" applyFont="1" applyFill="1" applyBorder="1" applyProtection="1"/>
    <xf numFmtId="169" fontId="0" fillId="13" borderId="1" xfId="0" applyNumberFormat="1" applyFill="1" applyBorder="1" applyProtection="1"/>
    <xf numFmtId="169" fontId="0" fillId="13" borderId="13" xfId="0" applyNumberFormat="1" applyFill="1" applyBorder="1" applyProtection="1"/>
    <xf numFmtId="169" fontId="0" fillId="13" borderId="57" xfId="0" applyNumberFormat="1" applyFill="1" applyBorder="1" applyProtection="1"/>
    <xf numFmtId="169" fontId="0" fillId="0" borderId="26" xfId="0" applyNumberFormat="1" applyFill="1" applyBorder="1" applyProtection="1"/>
    <xf numFmtId="169" fontId="0" fillId="13" borderId="25" xfId="0" applyNumberFormat="1" applyFill="1" applyBorder="1" applyProtection="1"/>
    <xf numFmtId="169" fontId="0" fillId="0" borderId="13" xfId="0" applyNumberFormat="1" applyFill="1" applyBorder="1" applyProtection="1"/>
    <xf numFmtId="169" fontId="0" fillId="10" borderId="39" xfId="0" applyNumberFormat="1" applyFill="1" applyBorder="1" applyProtection="1">
      <protection locked="0"/>
    </xf>
    <xf numFmtId="169" fontId="0" fillId="9" borderId="40" xfId="0" applyNumberFormat="1" applyFill="1" applyBorder="1" applyProtection="1">
      <protection locked="0"/>
    </xf>
    <xf numFmtId="169" fontId="0" fillId="9" borderId="63" xfId="0" applyNumberFormat="1" applyFill="1" applyBorder="1" applyProtection="1">
      <protection locked="0"/>
    </xf>
    <xf numFmtId="169" fontId="0" fillId="13" borderId="23" xfId="0" applyNumberFormat="1" applyFill="1" applyBorder="1" applyProtection="1"/>
    <xf numFmtId="169" fontId="14" fillId="10" borderId="52" xfId="0" applyNumberFormat="1" applyFont="1" applyFill="1" applyBorder="1" applyProtection="1"/>
    <xf numFmtId="169" fontId="0" fillId="13" borderId="30" xfId="0" applyNumberFormat="1" applyFill="1" applyBorder="1" applyProtection="1"/>
    <xf numFmtId="169" fontId="0" fillId="9" borderId="39" xfId="0" applyNumberFormat="1" applyFill="1" applyBorder="1" applyProtection="1">
      <protection locked="0"/>
    </xf>
    <xf numFmtId="169" fontId="6" fillId="13" borderId="11" xfId="0" applyNumberFormat="1" applyFont="1" applyFill="1" applyBorder="1" applyProtection="1"/>
    <xf numFmtId="169" fontId="6" fillId="13" borderId="56" xfId="0" applyNumberFormat="1" applyFont="1" applyFill="1" applyBorder="1" applyProtection="1"/>
    <xf numFmtId="169" fontId="6" fillId="0" borderId="12" xfId="0" applyNumberFormat="1" applyFont="1" applyFill="1" applyBorder="1" applyProtection="1"/>
    <xf numFmtId="169" fontId="6" fillId="0" borderId="25" xfId="0" applyNumberFormat="1" applyFont="1" applyFill="1" applyBorder="1" applyProtection="1"/>
    <xf numFmtId="169" fontId="0" fillId="2" borderId="22" xfId="0" applyNumberFormat="1" applyFill="1" applyBorder="1" applyProtection="1">
      <protection locked="0"/>
    </xf>
    <xf numFmtId="169" fontId="0" fillId="2" borderId="8" xfId="0" applyNumberFormat="1" applyFill="1" applyBorder="1" applyProtection="1">
      <protection locked="0"/>
    </xf>
    <xf numFmtId="169" fontId="0" fillId="2" borderId="3" xfId="0" applyNumberFormat="1" applyFill="1" applyBorder="1" applyProtection="1">
      <protection locked="0"/>
    </xf>
    <xf numFmtId="169" fontId="0" fillId="2" borderId="27" xfId="0" applyNumberFormat="1" applyFill="1" applyBorder="1" applyProtection="1">
      <protection locked="0"/>
    </xf>
    <xf numFmtId="169" fontId="14" fillId="3" borderId="7" xfId="0" applyNumberFormat="1" applyFont="1" applyFill="1" applyBorder="1" applyProtection="1">
      <protection locked="0"/>
    </xf>
    <xf numFmtId="169" fontId="14" fillId="3" borderId="67" xfId="0" applyNumberFormat="1" applyFont="1" applyFill="1" applyBorder="1" applyProtection="1">
      <protection locked="0"/>
    </xf>
    <xf numFmtId="169" fontId="0" fillId="2" borderId="67" xfId="0" applyNumberFormat="1" applyFill="1" applyBorder="1" applyProtection="1">
      <protection locked="0"/>
    </xf>
    <xf numFmtId="169" fontId="0" fillId="2" borderId="37" xfId="0" applyNumberFormat="1" applyFill="1" applyBorder="1" applyProtection="1">
      <protection locked="0"/>
    </xf>
    <xf numFmtId="169" fontId="0" fillId="2" borderId="20" xfId="0" applyNumberFormat="1" applyFill="1" applyBorder="1" applyProtection="1">
      <protection locked="0"/>
    </xf>
    <xf numFmtId="169" fontId="0" fillId="2" borderId="28" xfId="0" applyNumberFormat="1" applyFill="1" applyBorder="1" applyProtection="1">
      <protection locked="0"/>
    </xf>
    <xf numFmtId="169" fontId="0" fillId="2" borderId="45" xfId="0" applyNumberFormat="1" applyFill="1" applyBorder="1" applyProtection="1">
      <protection locked="0"/>
    </xf>
    <xf numFmtId="169" fontId="0" fillId="10" borderId="68" xfId="0" applyNumberFormat="1" applyFill="1" applyBorder="1" applyProtection="1">
      <protection locked="0"/>
    </xf>
    <xf numFmtId="169" fontId="0" fillId="2" borderId="24" xfId="0" applyNumberFormat="1" applyFill="1" applyBorder="1" applyProtection="1">
      <protection locked="0"/>
    </xf>
    <xf numFmtId="169" fontId="0" fillId="2" borderId="69" xfId="0" applyNumberFormat="1" applyFill="1" applyBorder="1" applyProtection="1">
      <protection locked="0"/>
    </xf>
    <xf numFmtId="169" fontId="0" fillId="2" borderId="70" xfId="0" applyNumberFormat="1" applyFill="1" applyBorder="1" applyProtection="1">
      <protection locked="0"/>
    </xf>
    <xf numFmtId="169" fontId="0" fillId="2" borderId="71" xfId="0" applyNumberFormat="1" applyFill="1" applyBorder="1" applyProtection="1">
      <protection locked="0"/>
    </xf>
    <xf numFmtId="169" fontId="0" fillId="2" borderId="40" xfId="0" applyNumberFormat="1" applyFill="1" applyBorder="1" applyProtection="1">
      <protection locked="0"/>
    </xf>
    <xf numFmtId="169" fontId="0" fillId="2" borderId="44" xfId="0" applyNumberFormat="1" applyFill="1" applyBorder="1" applyProtection="1">
      <protection locked="0"/>
    </xf>
    <xf numFmtId="169" fontId="0" fillId="7" borderId="7" xfId="0" applyNumberFormat="1" applyFill="1" applyBorder="1" applyProtection="1"/>
    <xf numFmtId="169" fontId="0" fillId="8" borderId="21" xfId="0" applyNumberFormat="1" applyFill="1" applyBorder="1" applyAlignment="1" applyProtection="1">
      <alignment wrapText="1"/>
    </xf>
    <xf numFmtId="169" fontId="0" fillId="7" borderId="21" xfId="0" applyNumberFormat="1" applyFill="1" applyBorder="1" applyAlignment="1" applyProtection="1">
      <alignment wrapText="1"/>
    </xf>
    <xf numFmtId="169" fontId="0" fillId="0" borderId="0" xfId="0" applyNumberFormat="1" applyFill="1" applyBorder="1" applyAlignment="1" applyProtection="1">
      <alignment wrapText="1"/>
    </xf>
    <xf numFmtId="169" fontId="13" fillId="20" borderId="39" xfId="0" applyNumberFormat="1" applyFont="1" applyFill="1" applyBorder="1" applyProtection="1"/>
    <xf numFmtId="169" fontId="13" fillId="20" borderId="40" xfId="0" applyNumberFormat="1" applyFont="1" applyFill="1" applyBorder="1" applyProtection="1"/>
    <xf numFmtId="169" fontId="0" fillId="20" borderId="7" xfId="0" applyNumberFormat="1" applyFill="1" applyBorder="1" applyProtection="1"/>
    <xf numFmtId="169" fontId="0" fillId="20" borderId="8" xfId="0" applyNumberFormat="1" applyFill="1" applyBorder="1" applyProtection="1"/>
    <xf numFmtId="169" fontId="0" fillId="20" borderId="31" xfId="0" applyNumberFormat="1" applyFill="1" applyBorder="1" applyProtection="1"/>
    <xf numFmtId="169" fontId="0" fillId="20" borderId="3" xfId="0" applyNumberFormat="1" applyFill="1" applyBorder="1" applyProtection="1"/>
    <xf numFmtId="169" fontId="0" fillId="20" borderId="27" xfId="0" applyNumberFormat="1" applyFill="1" applyBorder="1" applyProtection="1"/>
    <xf numFmtId="169" fontId="0" fillId="0" borderId="0" xfId="0" applyNumberFormat="1" applyFill="1" applyBorder="1" applyProtection="1"/>
    <xf numFmtId="169" fontId="0" fillId="20" borderId="67" xfId="0" applyNumberFormat="1" applyFill="1" applyBorder="1" applyProtection="1"/>
    <xf numFmtId="169" fontId="0" fillId="20" borderId="22" xfId="0" applyNumberFormat="1" applyFill="1" applyBorder="1" applyProtection="1"/>
    <xf numFmtId="169" fontId="14" fillId="3" borderId="45" xfId="0" applyNumberFormat="1" applyFont="1" applyFill="1" applyBorder="1" applyProtection="1">
      <protection locked="0"/>
    </xf>
    <xf numFmtId="169" fontId="0" fillId="20" borderId="29" xfId="0" applyNumberFormat="1" applyFill="1" applyBorder="1" applyProtection="1"/>
    <xf numFmtId="169" fontId="0" fillId="20" borderId="37" xfId="0" applyNumberFormat="1" applyFill="1" applyBorder="1" applyProtection="1"/>
    <xf numFmtId="169" fontId="0" fillId="20" borderId="20" xfId="0" applyNumberFormat="1" applyFill="1" applyBorder="1" applyProtection="1"/>
    <xf numFmtId="169" fontId="0" fillId="20" borderId="33" xfId="0" applyNumberFormat="1" applyFill="1" applyBorder="1" applyProtection="1"/>
    <xf numFmtId="169" fontId="0" fillId="20" borderId="28" xfId="0" applyNumberFormat="1" applyFill="1" applyBorder="1" applyProtection="1"/>
    <xf numFmtId="169" fontId="0" fillId="20" borderId="45" xfId="0" applyNumberFormat="1" applyFill="1" applyBorder="1" applyProtection="1"/>
    <xf numFmtId="169" fontId="0" fillId="8" borderId="7" xfId="0" applyNumberFormat="1" applyFill="1" applyBorder="1" applyProtection="1"/>
    <xf numFmtId="169" fontId="0" fillId="0" borderId="72" xfId="0" applyNumberFormat="1" applyBorder="1" applyProtection="1"/>
    <xf numFmtId="169" fontId="0" fillId="0" borderId="49" xfId="0" applyNumberFormat="1" applyBorder="1" applyProtection="1"/>
    <xf numFmtId="4" fontId="0" fillId="10" borderId="4" xfId="0" applyNumberFormat="1" applyFont="1" applyFill="1" applyBorder="1" applyAlignment="1">
      <alignment horizontal="center"/>
    </xf>
    <xf numFmtId="4" fontId="0" fillId="8" borderId="1" xfId="0" applyNumberFormat="1" applyFill="1" applyBorder="1" applyAlignment="1" applyProtection="1">
      <alignment horizontal="center"/>
    </xf>
    <xf numFmtId="4" fontId="0" fillId="0" borderId="0" xfId="0" applyNumberFormat="1" applyBorder="1" applyProtection="1"/>
    <xf numFmtId="169" fontId="13" fillId="0" borderId="18" xfId="0" applyNumberFormat="1" applyFont="1" applyFill="1" applyBorder="1" applyProtection="1">
      <protection locked="0"/>
    </xf>
    <xf numFmtId="169" fontId="13" fillId="12" borderId="19" xfId="0" applyNumberFormat="1" applyFont="1" applyFill="1" applyBorder="1" applyProtection="1">
      <protection locked="0"/>
    </xf>
    <xf numFmtId="169" fontId="14" fillId="0" borderId="51" xfId="0" applyNumberFormat="1" applyFont="1" applyFill="1" applyBorder="1" applyProtection="1">
      <protection locked="0"/>
    </xf>
    <xf numFmtId="169" fontId="14" fillId="8" borderId="24" xfId="0" applyNumberFormat="1" applyFont="1" applyFill="1" applyBorder="1" applyProtection="1">
      <protection locked="0"/>
    </xf>
    <xf numFmtId="169" fontId="13" fillId="0" borderId="44" xfId="0" applyNumberFormat="1" applyFont="1" applyFill="1" applyBorder="1" applyProtection="1">
      <protection locked="0"/>
    </xf>
    <xf numFmtId="169" fontId="13" fillId="13" borderId="22" xfId="0" applyNumberFormat="1" applyFont="1" applyFill="1" applyBorder="1" applyProtection="1">
      <protection locked="0"/>
    </xf>
    <xf numFmtId="169" fontId="0" fillId="0" borderId="26" xfId="0" applyNumberFormat="1" applyFill="1" applyBorder="1" applyProtection="1">
      <protection locked="0"/>
    </xf>
    <xf numFmtId="169" fontId="0" fillId="13" borderId="13" xfId="0" applyNumberFormat="1" applyFill="1" applyBorder="1" applyProtection="1">
      <protection locked="0"/>
    </xf>
    <xf numFmtId="169" fontId="3" fillId="9" borderId="22" xfId="0" applyNumberFormat="1" applyFont="1" applyFill="1" applyBorder="1" applyProtection="1">
      <protection locked="0"/>
    </xf>
    <xf numFmtId="169" fontId="0" fillId="13" borderId="23" xfId="0" applyNumberFormat="1" applyFill="1" applyBorder="1" applyProtection="1">
      <protection locked="0"/>
    </xf>
    <xf numFmtId="169" fontId="6" fillId="0" borderId="12" xfId="0" applyNumberFormat="1" applyFont="1" applyFill="1" applyBorder="1"/>
    <xf numFmtId="169" fontId="6" fillId="13" borderId="11" xfId="0" applyNumberFormat="1" applyFont="1" applyFill="1" applyBorder="1"/>
    <xf numFmtId="169" fontId="0" fillId="8" borderId="67" xfId="0" applyNumberFormat="1" applyFill="1" applyBorder="1" applyAlignment="1" applyProtection="1">
      <alignment wrapText="1"/>
    </xf>
    <xf numFmtId="169" fontId="0" fillId="2" borderId="47" xfId="0" applyNumberFormat="1" applyFill="1" applyBorder="1" applyProtection="1">
      <protection locked="0"/>
    </xf>
    <xf numFmtId="169" fontId="0" fillId="8" borderId="7" xfId="0" applyNumberFormat="1" applyFill="1" applyBorder="1" applyAlignment="1" applyProtection="1">
      <alignment wrapText="1"/>
    </xf>
    <xf numFmtId="169" fontId="0" fillId="20" borderId="47" xfId="0" applyNumberFormat="1" applyFill="1" applyBorder="1" applyProtection="1"/>
    <xf numFmtId="0" fontId="1" fillId="0" borderId="13" xfId="0" applyFont="1" applyBorder="1" applyAlignment="1" applyProtection="1">
      <alignment horizontal="center"/>
    </xf>
    <xf numFmtId="2" fontId="0" fillId="0" borderId="3" xfId="0" applyNumberFormat="1" applyBorder="1" applyAlignment="1" applyProtection="1">
      <alignment horizontal="right"/>
    </xf>
    <xf numFmtId="4" fontId="0" fillId="0" borderId="3" xfId="0" applyNumberFormat="1" applyBorder="1" applyAlignment="1" applyProtection="1">
      <alignment horizontal="right"/>
    </xf>
    <xf numFmtId="0" fontId="0" fillId="0" borderId="46" xfId="0" applyBorder="1" applyAlignment="1">
      <alignment horizontal="left" vertical="top" wrapText="1"/>
    </xf>
    <xf numFmtId="0" fontId="1" fillId="0" borderId="0" xfId="0" applyFont="1" applyFill="1" applyBorder="1" applyAlignment="1">
      <alignment horizontal="left" vertical="top" wrapText="1"/>
    </xf>
    <xf numFmtId="4" fontId="0" fillId="8" borderId="12" xfId="0" applyNumberFormat="1" applyFill="1" applyBorder="1" applyAlignment="1" applyProtection="1">
      <alignment horizontal="center"/>
    </xf>
    <xf numFmtId="4" fontId="0" fillId="8" borderId="13" xfId="0" applyNumberFormat="1" applyFill="1" applyBorder="1" applyAlignment="1" applyProtection="1">
      <alignment horizontal="center"/>
    </xf>
    <xf numFmtId="4" fontId="0" fillId="7" borderId="12" xfId="0" applyNumberFormat="1" applyFill="1" applyBorder="1" applyAlignment="1" applyProtection="1">
      <alignment horizontal="center"/>
    </xf>
    <xf numFmtId="4" fontId="0" fillId="7" borderId="13" xfId="0" applyNumberFormat="1" applyFill="1" applyBorder="1" applyAlignment="1" applyProtection="1">
      <alignment horizontal="center"/>
    </xf>
    <xf numFmtId="0" fontId="1" fillId="9" borderId="26" xfId="0" applyFont="1" applyFill="1" applyBorder="1" applyAlignment="1">
      <alignment horizontal="center"/>
    </xf>
    <xf numFmtId="0" fontId="1" fillId="9" borderId="13" xfId="0" applyFont="1" applyFill="1" applyBorder="1" applyAlignment="1">
      <alignment horizontal="center"/>
    </xf>
    <xf numFmtId="49" fontId="0" fillId="0" borderId="17" xfId="0" applyNumberFormat="1" applyFill="1" applyBorder="1" applyAlignment="1" applyProtection="1">
      <alignment horizontal="left"/>
      <protection locked="0"/>
    </xf>
    <xf numFmtId="49" fontId="0" fillId="0" borderId="18" xfId="0" applyNumberFormat="1" applyFill="1" applyBorder="1" applyAlignment="1" applyProtection="1">
      <alignment horizontal="left"/>
      <protection locked="0"/>
    </xf>
    <xf numFmtId="49" fontId="0" fillId="0" borderId="19" xfId="0" applyNumberFormat="1" applyFill="1" applyBorder="1" applyAlignment="1" applyProtection="1">
      <alignment horizontal="left"/>
      <protection locked="0"/>
    </xf>
    <xf numFmtId="165" fontId="0" fillId="0" borderId="14" xfId="0" applyNumberFormat="1" applyFill="1" applyBorder="1" applyAlignment="1" applyProtection="1">
      <alignment horizontal="left"/>
      <protection locked="0"/>
    </xf>
    <xf numFmtId="165" fontId="0" fillId="0" borderId="15" xfId="0" applyNumberFormat="1" applyFill="1" applyBorder="1" applyAlignment="1" applyProtection="1">
      <alignment horizontal="left"/>
      <protection locked="0"/>
    </xf>
    <xf numFmtId="165" fontId="0" fillId="0" borderId="16" xfId="0" applyNumberFormat="1" applyFill="1" applyBorder="1" applyAlignment="1" applyProtection="1">
      <alignment horizontal="left"/>
      <protection locked="0"/>
    </xf>
    <xf numFmtId="0" fontId="1" fillId="10" borderId="12" xfId="0" applyFont="1" applyFill="1" applyBorder="1" applyAlignment="1">
      <alignment horizontal="center"/>
    </xf>
    <xf numFmtId="0" fontId="1" fillId="10" borderId="13" xfId="0" applyFont="1" applyFill="1" applyBorder="1" applyAlignment="1">
      <alignment horizontal="center"/>
    </xf>
    <xf numFmtId="0" fontId="1" fillId="10" borderId="1" xfId="0" applyFont="1" applyFill="1" applyBorder="1" applyAlignment="1" applyProtection="1">
      <alignment horizontal="center"/>
    </xf>
    <xf numFmtId="0" fontId="1" fillId="10" borderId="26" xfId="0" applyFont="1" applyFill="1" applyBorder="1" applyAlignment="1">
      <alignment horizontal="center"/>
    </xf>
    <xf numFmtId="0" fontId="1" fillId="3" borderId="43" xfId="0" applyFont="1" applyFill="1" applyBorder="1" applyAlignment="1">
      <alignment horizontal="center" vertical="center" wrapText="1"/>
    </xf>
    <xf numFmtId="0" fontId="1" fillId="3" borderId="24" xfId="0" applyFont="1" applyFill="1" applyBorder="1" applyAlignment="1">
      <alignment horizontal="center" vertical="center" wrapText="1"/>
    </xf>
    <xf numFmtId="4" fontId="0" fillId="7" borderId="1" xfId="0" applyNumberFormat="1" applyFill="1" applyBorder="1" applyAlignment="1" applyProtection="1">
      <alignment horizontal="center"/>
    </xf>
    <xf numFmtId="4" fontId="0" fillId="7" borderId="11" xfId="0" applyNumberFormat="1" applyFill="1" applyBorder="1" applyAlignment="1" applyProtection="1">
      <alignment horizontal="center"/>
    </xf>
    <xf numFmtId="0" fontId="1" fillId="10" borderId="13" xfId="0" applyFont="1" applyFill="1" applyBorder="1" applyAlignment="1" applyProtection="1">
      <alignment horizontal="center"/>
    </xf>
    <xf numFmtId="0" fontId="1" fillId="0" borderId="12" xfId="0" applyFont="1" applyBorder="1" applyAlignment="1">
      <alignment horizontal="center"/>
    </xf>
    <xf numFmtId="0" fontId="1" fillId="0" borderId="26" xfId="0" applyFont="1" applyBorder="1" applyAlignment="1">
      <alignment horizontal="center"/>
    </xf>
    <xf numFmtId="0" fontId="1" fillId="0" borderId="13" xfId="0" applyFont="1" applyBorder="1" applyAlignment="1">
      <alignment horizontal="center"/>
    </xf>
    <xf numFmtId="49" fontId="0" fillId="0" borderId="17" xfId="0" applyNumberFormat="1" applyFill="1" applyBorder="1" applyAlignment="1" applyProtection="1">
      <alignment horizontal="left"/>
    </xf>
    <xf numFmtId="0" fontId="0" fillId="0" borderId="18" xfId="0" applyNumberFormat="1" applyFill="1" applyBorder="1" applyAlignment="1" applyProtection="1">
      <alignment horizontal="left"/>
    </xf>
    <xf numFmtId="0" fontId="0" fillId="0" borderId="19" xfId="0" applyNumberFormat="1" applyFill="1" applyBorder="1" applyAlignment="1" applyProtection="1">
      <alignment horizontal="left"/>
    </xf>
    <xf numFmtId="165" fontId="0" fillId="0" borderId="14" xfId="0" applyNumberFormat="1" applyFill="1" applyBorder="1" applyAlignment="1" applyProtection="1">
      <alignment horizontal="left"/>
    </xf>
    <xf numFmtId="165" fontId="0" fillId="0" borderId="15" xfId="0" applyNumberFormat="1" applyFill="1" applyBorder="1" applyAlignment="1" applyProtection="1">
      <alignment horizontal="left"/>
    </xf>
    <xf numFmtId="165" fontId="0" fillId="0" borderId="16" xfId="0" applyNumberFormat="1" applyFill="1" applyBorder="1" applyAlignment="1" applyProtection="1">
      <alignment horizontal="left"/>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1" fillId="0" borderId="26" xfId="0" applyFont="1" applyBorder="1" applyAlignment="1" applyProtection="1">
      <alignment horizontal="center"/>
    </xf>
    <xf numFmtId="0" fontId="1" fillId="0" borderId="13" xfId="0" applyFont="1" applyBorder="1" applyAlignment="1" applyProtection="1">
      <alignment horizontal="center"/>
    </xf>
    <xf numFmtId="0" fontId="1" fillId="0" borderId="12" xfId="0" applyFont="1" applyBorder="1" applyAlignment="1" applyProtection="1">
      <alignment horizontal="center"/>
    </xf>
    <xf numFmtId="0" fontId="1" fillId="11" borderId="26" xfId="0" applyFont="1" applyFill="1" applyBorder="1" applyAlignment="1" applyProtection="1">
      <alignment horizontal="center"/>
    </xf>
    <xf numFmtId="0" fontId="0" fillId="0" borderId="26" xfId="0" applyBorder="1" applyAlignment="1" applyProtection="1">
      <alignment horizontal="center"/>
    </xf>
    <xf numFmtId="0" fontId="1" fillId="11" borderId="12" xfId="0" applyFont="1" applyFill="1" applyBorder="1" applyAlignment="1" applyProtection="1">
      <alignment horizontal="center"/>
    </xf>
    <xf numFmtId="0" fontId="1" fillId="11" borderId="13" xfId="0" applyFont="1" applyFill="1" applyBorder="1" applyAlignment="1" applyProtection="1">
      <alignment horizontal="center"/>
    </xf>
    <xf numFmtId="49" fontId="0" fillId="0" borderId="0" xfId="0" applyNumberFormat="1" applyFill="1" applyBorder="1" applyAlignment="1" applyProtection="1">
      <alignment wrapText="1"/>
      <protection locked="0"/>
    </xf>
    <xf numFmtId="0" fontId="0" fillId="0" borderId="0" xfId="0" applyAlignment="1">
      <alignment wrapText="1"/>
    </xf>
    <xf numFmtId="0" fontId="16" fillId="6" borderId="4" xfId="0" applyFont="1" applyFill="1" applyBorder="1" applyAlignment="1" applyProtection="1">
      <alignment horizontal="center" vertical="center"/>
    </xf>
    <xf numFmtId="0" fontId="16" fillId="6" borderId="2" xfId="0" applyFont="1" applyFill="1" applyBorder="1" applyAlignment="1" applyProtection="1">
      <alignment horizontal="center" vertical="center"/>
    </xf>
    <xf numFmtId="0" fontId="1" fillId="11" borderId="12" xfId="0" applyFont="1" applyFill="1" applyBorder="1" applyAlignment="1">
      <alignment horizontal="center"/>
    </xf>
    <xf numFmtId="0" fontId="1" fillId="11" borderId="13" xfId="0" applyFont="1" applyFill="1" applyBorder="1" applyAlignment="1">
      <alignment horizontal="center"/>
    </xf>
    <xf numFmtId="49" fontId="0" fillId="0" borderId="55" xfId="0" applyNumberFormat="1" applyFill="1" applyBorder="1" applyAlignment="1" applyProtection="1">
      <alignment horizontal="left"/>
    </xf>
    <xf numFmtId="49" fontId="0" fillId="0" borderId="0" xfId="0" applyNumberFormat="1" applyFill="1" applyBorder="1" applyAlignment="1" applyProtection="1">
      <alignment horizontal="left"/>
    </xf>
    <xf numFmtId="165" fontId="0" fillId="0" borderId="41" xfId="0" applyNumberFormat="1" applyFill="1" applyBorder="1" applyAlignment="1" applyProtection="1">
      <alignment horizontal="left"/>
    </xf>
    <xf numFmtId="165" fontId="0" fillId="0" borderId="49" xfId="0" applyNumberFormat="1" applyFill="1" applyBorder="1" applyAlignment="1" applyProtection="1">
      <alignment horizontal="left"/>
    </xf>
    <xf numFmtId="0" fontId="1" fillId="0" borderId="57" xfId="0" applyFont="1" applyBorder="1" applyAlignment="1">
      <alignment horizontal="center"/>
    </xf>
    <xf numFmtId="0" fontId="1" fillId="11" borderId="26" xfId="0" applyFont="1" applyFill="1" applyBorder="1" applyAlignment="1">
      <alignment horizontal="center"/>
    </xf>
    <xf numFmtId="0" fontId="1" fillId="11" borderId="57" xfId="0" applyFont="1" applyFill="1" applyBorder="1" applyAlignment="1">
      <alignment horizontal="center"/>
    </xf>
    <xf numFmtId="0" fontId="27" fillId="6" borderId="4" xfId="0" applyFont="1" applyFill="1" applyBorder="1" applyAlignment="1">
      <alignment horizontal="center" vertical="center"/>
    </xf>
    <xf numFmtId="0" fontId="28" fillId="6" borderId="2" xfId="0" applyFont="1" applyFill="1" applyBorder="1" applyAlignment="1">
      <alignment horizontal="center" vertical="center"/>
    </xf>
    <xf numFmtId="0" fontId="1" fillId="0" borderId="57" xfId="0" applyFont="1" applyBorder="1" applyAlignment="1" applyProtection="1">
      <alignment horizontal="center"/>
    </xf>
    <xf numFmtId="0" fontId="1" fillId="11" borderId="57" xfId="0" applyFont="1" applyFill="1" applyBorder="1" applyAlignment="1" applyProtection="1">
      <alignment horizontal="center"/>
    </xf>
    <xf numFmtId="0" fontId="27" fillId="15" borderId="4" xfId="0" applyFont="1" applyFill="1" applyBorder="1" applyAlignment="1" applyProtection="1">
      <alignment horizontal="center" vertical="center"/>
    </xf>
    <xf numFmtId="0" fontId="28" fillId="15" borderId="2" xfId="0" applyFont="1" applyFill="1" applyBorder="1" applyAlignment="1" applyProtection="1">
      <alignment horizontal="center" vertical="center"/>
    </xf>
    <xf numFmtId="0" fontId="16" fillId="17" borderId="4" xfId="0" applyFont="1" applyFill="1" applyBorder="1" applyAlignment="1" applyProtection="1">
      <alignment horizontal="center" vertical="center" wrapText="1"/>
    </xf>
    <xf numFmtId="0" fontId="16" fillId="17" borderId="65" xfId="0" applyFont="1" applyFill="1" applyBorder="1" applyAlignment="1" applyProtection="1">
      <alignment horizontal="center" vertical="center" wrapText="1"/>
    </xf>
    <xf numFmtId="0" fontId="16" fillId="17" borderId="2" xfId="0" applyFont="1" applyFill="1" applyBorder="1" applyAlignment="1" applyProtection="1">
      <alignment horizontal="center" vertical="center" wrapText="1"/>
    </xf>
    <xf numFmtId="0" fontId="4" fillId="2" borderId="66"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27" fillId="17" borderId="4" xfId="0" applyFont="1" applyFill="1" applyBorder="1" applyAlignment="1" applyProtection="1">
      <alignment horizontal="center" vertical="center" wrapText="1"/>
    </xf>
    <xf numFmtId="0" fontId="27" fillId="17" borderId="65" xfId="0" applyFont="1" applyFill="1" applyBorder="1" applyAlignment="1" applyProtection="1">
      <alignment horizontal="center" vertical="center" wrapText="1"/>
    </xf>
    <xf numFmtId="0" fontId="27" fillId="17" borderId="2" xfId="0" applyFont="1" applyFill="1" applyBorder="1" applyAlignment="1" applyProtection="1">
      <alignment horizontal="center" vertical="center" wrapText="1"/>
    </xf>
    <xf numFmtId="0" fontId="27" fillId="18" borderId="4" xfId="0" applyFont="1" applyFill="1" applyBorder="1" applyAlignment="1" applyProtection="1">
      <alignment horizontal="center" vertical="center" wrapText="1"/>
    </xf>
    <xf numFmtId="0" fontId="27" fillId="18" borderId="65" xfId="0" applyFont="1" applyFill="1" applyBorder="1" applyAlignment="1" applyProtection="1">
      <alignment horizontal="center" vertical="center" wrapText="1"/>
    </xf>
    <xf numFmtId="0" fontId="27" fillId="18" borderId="2" xfId="0" applyFont="1" applyFill="1" applyBorder="1" applyAlignment="1" applyProtection="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urchasing\RFP's%20and%20Information\102654%20O5%20PSC%20ESINET%20NG911%20AW%20NS%20BM\XXXX%20Z1%20Cost%20Proposal%20Option%20A%20ESInet%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RC Milestones"/>
      <sheetName val="Summary"/>
      <sheetName val="ESInet"/>
      <sheetName val="LNG"/>
      <sheetName val="BCF"/>
      <sheetName val="ESRP &amp; PRF"/>
      <sheetName val="ECRF &amp; LVF"/>
      <sheetName val="SI"/>
      <sheetName val="LDB"/>
      <sheetName val="MIS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60"/>
  <sheetViews>
    <sheetView view="pageLayout" topLeftCell="A25" zoomScaleNormal="100" workbookViewId="0">
      <selection activeCell="A17" sqref="A17"/>
    </sheetView>
  </sheetViews>
  <sheetFormatPr defaultRowHeight="14.5" x14ac:dyDescent="0.35"/>
  <cols>
    <col min="1" max="1" width="143.453125" style="8" customWidth="1"/>
  </cols>
  <sheetData>
    <row r="1" spans="1:1" x14ac:dyDescent="0.35">
      <c r="A1" s="128"/>
    </row>
    <row r="2" spans="1:1" ht="23.5" x14ac:dyDescent="0.55000000000000004">
      <c r="A2" s="5" t="s">
        <v>62</v>
      </c>
    </row>
    <row r="3" spans="1:1" ht="28.5" customHeight="1" x14ac:dyDescent="0.45">
      <c r="A3" s="6" t="s">
        <v>0</v>
      </c>
    </row>
    <row r="4" spans="1:1" ht="18.5" x14ac:dyDescent="0.45">
      <c r="A4" s="7" t="s">
        <v>18</v>
      </c>
    </row>
    <row r="5" spans="1:1" ht="18.5" x14ac:dyDescent="0.45">
      <c r="A5" s="7" t="s">
        <v>117</v>
      </c>
    </row>
    <row r="6" spans="1:1" ht="18.5" x14ac:dyDescent="0.45">
      <c r="A6" s="7" t="s">
        <v>101</v>
      </c>
    </row>
    <row r="7" spans="1:1" ht="18.5" x14ac:dyDescent="0.45">
      <c r="A7" s="7" t="s">
        <v>10</v>
      </c>
    </row>
    <row r="8" spans="1:1" ht="37" x14ac:dyDescent="0.45">
      <c r="A8" s="7" t="s">
        <v>124</v>
      </c>
    </row>
    <row r="9" spans="1:1" ht="18.5" x14ac:dyDescent="0.45">
      <c r="A9" s="7" t="s">
        <v>118</v>
      </c>
    </row>
    <row r="10" spans="1:1" ht="18.5" x14ac:dyDescent="0.45">
      <c r="A10" s="7" t="s">
        <v>65</v>
      </c>
    </row>
    <row r="11" spans="1:1" ht="18.5" x14ac:dyDescent="0.45">
      <c r="A11" s="7" t="s">
        <v>123</v>
      </c>
    </row>
    <row r="12" spans="1:1" ht="18.5" x14ac:dyDescent="0.45">
      <c r="A12" s="7" t="s">
        <v>107</v>
      </c>
    </row>
    <row r="13" spans="1:1" ht="55.5" x14ac:dyDescent="0.45">
      <c r="A13" s="7" t="s">
        <v>151</v>
      </c>
    </row>
    <row r="14" spans="1:1" ht="18.5" x14ac:dyDescent="0.45">
      <c r="A14" s="7" t="s">
        <v>154</v>
      </c>
    </row>
    <row r="15" spans="1:1" ht="18.5" x14ac:dyDescent="0.45">
      <c r="A15" s="7"/>
    </row>
    <row r="16" spans="1:1" ht="18.5" x14ac:dyDescent="0.45">
      <c r="A16" s="88" t="s">
        <v>64</v>
      </c>
    </row>
    <row r="17" spans="1:1" ht="55.5" x14ac:dyDescent="0.45">
      <c r="A17" s="7" t="s">
        <v>108</v>
      </c>
    </row>
    <row r="18" spans="1:1" x14ac:dyDescent="0.35">
      <c r="A18" s="128"/>
    </row>
    <row r="19" spans="1:1" ht="18.5" x14ac:dyDescent="0.45">
      <c r="A19" s="13" t="s">
        <v>1</v>
      </c>
    </row>
    <row r="20" spans="1:1" ht="55.5" x14ac:dyDescent="0.45">
      <c r="A20" s="6" t="s">
        <v>155</v>
      </c>
    </row>
    <row r="21" spans="1:1" ht="18.5" x14ac:dyDescent="0.45">
      <c r="A21" s="7" t="s">
        <v>109</v>
      </c>
    </row>
    <row r="22" spans="1:1" ht="18.5" x14ac:dyDescent="0.45">
      <c r="A22" s="7" t="s">
        <v>110</v>
      </c>
    </row>
    <row r="23" spans="1:1" ht="18.5" x14ac:dyDescent="0.45">
      <c r="A23" s="7"/>
    </row>
    <row r="24" spans="1:1" ht="18.5" x14ac:dyDescent="0.45">
      <c r="A24" s="121" t="s">
        <v>125</v>
      </c>
    </row>
    <row r="25" spans="1:1" ht="37" x14ac:dyDescent="0.45">
      <c r="A25" s="7" t="s">
        <v>126</v>
      </c>
    </row>
    <row r="26" spans="1:1" ht="37" x14ac:dyDescent="0.45">
      <c r="A26" s="7" t="s">
        <v>127</v>
      </c>
    </row>
    <row r="27" spans="1:1" ht="18.5" x14ac:dyDescent="0.45">
      <c r="A27" s="7"/>
    </row>
    <row r="28" spans="1:1" ht="18.5" x14ac:dyDescent="0.45">
      <c r="A28" s="90" t="s">
        <v>40</v>
      </c>
    </row>
    <row r="29" spans="1:1" ht="37" x14ac:dyDescent="0.45">
      <c r="A29" s="7" t="s">
        <v>111</v>
      </c>
    </row>
    <row r="30" spans="1:1" ht="37" x14ac:dyDescent="0.45">
      <c r="A30" s="7" t="s">
        <v>121</v>
      </c>
    </row>
    <row r="31" spans="1:1" ht="18.5" x14ac:dyDescent="0.45">
      <c r="A31" s="7"/>
    </row>
    <row r="32" spans="1:1" ht="18.5" x14ac:dyDescent="0.45">
      <c r="A32" s="28" t="s">
        <v>41</v>
      </c>
    </row>
    <row r="33" spans="1:1" ht="37" x14ac:dyDescent="0.45">
      <c r="A33" s="7" t="s">
        <v>112</v>
      </c>
    </row>
    <row r="34" spans="1:1" ht="37" x14ac:dyDescent="0.45">
      <c r="A34" s="7" t="s">
        <v>122</v>
      </c>
    </row>
    <row r="35" spans="1:1" ht="18.5" x14ac:dyDescent="0.45">
      <c r="A35" s="7"/>
    </row>
    <row r="36" spans="1:1" ht="18.5" x14ac:dyDescent="0.45">
      <c r="A36" s="91" t="s">
        <v>42</v>
      </c>
    </row>
    <row r="37" spans="1:1" ht="55.5" x14ac:dyDescent="0.45">
      <c r="A37" s="7" t="s">
        <v>113</v>
      </c>
    </row>
    <row r="38" spans="1:1" ht="37" x14ac:dyDescent="0.45">
      <c r="A38" s="7" t="s">
        <v>122</v>
      </c>
    </row>
    <row r="39" spans="1:1" ht="18.5" x14ac:dyDescent="0.45">
      <c r="A39" s="7"/>
    </row>
    <row r="40" spans="1:1" ht="18.5" x14ac:dyDescent="0.45">
      <c r="A40" s="92" t="s">
        <v>43</v>
      </c>
    </row>
    <row r="41" spans="1:1" ht="55.5" x14ac:dyDescent="0.45">
      <c r="A41" s="7" t="s">
        <v>114</v>
      </c>
    </row>
    <row r="42" spans="1:1" ht="37" x14ac:dyDescent="0.45">
      <c r="A42" s="7" t="s">
        <v>122</v>
      </c>
    </row>
    <row r="43" spans="1:1" ht="18.5" x14ac:dyDescent="0.45">
      <c r="A43" s="7"/>
    </row>
    <row r="44" spans="1:1" ht="18.5" x14ac:dyDescent="0.45">
      <c r="A44" s="93" t="s">
        <v>20</v>
      </c>
    </row>
    <row r="45" spans="1:1" ht="37" x14ac:dyDescent="0.45">
      <c r="A45" s="7" t="s">
        <v>103</v>
      </c>
    </row>
    <row r="46" spans="1:1" ht="37" x14ac:dyDescent="0.45">
      <c r="A46" s="7" t="s">
        <v>122</v>
      </c>
    </row>
    <row r="47" spans="1:1" ht="18.5" x14ac:dyDescent="0.45">
      <c r="A47" s="7"/>
    </row>
    <row r="48" spans="1:1" ht="18.5" x14ac:dyDescent="0.45">
      <c r="A48" s="94" t="s">
        <v>21</v>
      </c>
    </row>
    <row r="49" spans="1:1" ht="37" x14ac:dyDescent="0.45">
      <c r="A49" s="7" t="s">
        <v>115</v>
      </c>
    </row>
    <row r="50" spans="1:1" ht="37" x14ac:dyDescent="0.45">
      <c r="A50" s="7" t="s">
        <v>122</v>
      </c>
    </row>
    <row r="51" spans="1:1" ht="18.5" x14ac:dyDescent="0.45">
      <c r="A51" s="7"/>
    </row>
    <row r="52" spans="1:1" ht="18.5" x14ac:dyDescent="0.45">
      <c r="A52" s="89" t="s">
        <v>22</v>
      </c>
    </row>
    <row r="53" spans="1:1" ht="55.5" x14ac:dyDescent="0.35">
      <c r="A53" s="52" t="s">
        <v>116</v>
      </c>
    </row>
    <row r="54" spans="1:1" ht="18.5" x14ac:dyDescent="0.45">
      <c r="A54" s="7"/>
    </row>
    <row r="55" spans="1:1" ht="18.5" x14ac:dyDescent="0.45">
      <c r="A55" s="7"/>
    </row>
    <row r="56" spans="1:1" ht="18.5" x14ac:dyDescent="0.45">
      <c r="A56" s="7"/>
    </row>
    <row r="57" spans="1:1" ht="18.5" x14ac:dyDescent="0.45">
      <c r="A57" s="25"/>
    </row>
    <row r="58" spans="1:1" ht="18.5" x14ac:dyDescent="0.45">
      <c r="A58" s="7"/>
    </row>
    <row r="59" spans="1:1" ht="18.5" x14ac:dyDescent="0.45">
      <c r="A59" s="7"/>
    </row>
    <row r="60" spans="1:1" ht="18.5" x14ac:dyDescent="0.45">
      <c r="A60" s="7"/>
    </row>
  </sheetData>
  <sheetProtection password="D918" sheet="1" selectLockedCells="1"/>
  <pageMargins left="0.7" right="0.7" top="0.75" bottom="0.75" header="0.3" footer="0.3"/>
  <pageSetup scale="47" orientation="portrait" r:id="rId1"/>
  <headerFooter>
    <oddHeader xml:space="preserve">&amp;C&amp;"-,Bold"&amp;16 6264 Z1 Cost Proposal Option C ESInet &amp; NGCS Revision One
</oddHeader>
    <oddFooter>&amp;L&amp;A&amp;C&amp;P&amp;R&amp;D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pageSetUpPr fitToPage="1"/>
  </sheetPr>
  <dimension ref="A1:V64"/>
  <sheetViews>
    <sheetView view="pageLayout" zoomScale="60" zoomScaleNormal="60" zoomScalePageLayoutView="60" workbookViewId="0">
      <selection activeCell="C28" sqref="C28"/>
    </sheetView>
  </sheetViews>
  <sheetFormatPr defaultColWidth="6.453125" defaultRowHeight="14.5" x14ac:dyDescent="0.35"/>
  <cols>
    <col min="1" max="1" width="45.1796875" customWidth="1"/>
    <col min="2" max="11" width="23.54296875" customWidth="1"/>
    <col min="12" max="12" width="23.54296875" style="55" hidden="1" customWidth="1"/>
    <col min="13" max="14" width="23.54296875" hidden="1" customWidth="1"/>
    <col min="15" max="15" width="23.54296875" style="55" hidden="1" customWidth="1"/>
    <col min="16" max="20" width="23.54296875" customWidth="1"/>
    <col min="21" max="21" width="0.81640625" style="55" hidden="1" customWidth="1"/>
    <col min="22" max="22" width="20.453125" hidden="1" customWidth="1"/>
  </cols>
  <sheetData>
    <row r="1" spans="1:22" x14ac:dyDescent="0.35">
      <c r="A1" s="182" t="s">
        <v>60</v>
      </c>
      <c r="B1" s="357" t="str">
        <f>Summary!B2</f>
        <v xml:space="preserve">BAFO -Centurylink  (NGCS &amp; ESINET Solution 2) </v>
      </c>
      <c r="C1" s="358"/>
      <c r="D1" s="358"/>
      <c r="E1" s="358"/>
      <c r="F1" s="358"/>
      <c r="G1" s="358"/>
      <c r="H1" s="358"/>
      <c r="I1" s="358"/>
      <c r="J1" s="358"/>
      <c r="K1" s="358"/>
      <c r="L1" s="358"/>
      <c r="M1" s="358"/>
      <c r="N1" s="358"/>
      <c r="O1" s="358"/>
      <c r="P1" s="358"/>
      <c r="Q1" s="358"/>
      <c r="R1" s="358"/>
      <c r="S1" s="358"/>
      <c r="T1" s="358"/>
      <c r="U1" s="134"/>
      <c r="V1" s="134"/>
    </row>
    <row r="2" spans="1:22" ht="15" thickBot="1" x14ac:dyDescent="0.4">
      <c r="A2" s="183" t="s">
        <v>9</v>
      </c>
      <c r="B2" s="359">
        <f>Summary!B3</f>
        <v>44082</v>
      </c>
      <c r="C2" s="360"/>
      <c r="D2" s="360"/>
      <c r="E2" s="360"/>
      <c r="F2" s="360"/>
      <c r="G2" s="360"/>
      <c r="H2" s="360"/>
      <c r="I2" s="360"/>
      <c r="J2" s="360"/>
      <c r="K2" s="360"/>
      <c r="L2" s="360"/>
      <c r="M2" s="360"/>
      <c r="N2" s="360"/>
      <c r="O2" s="360"/>
      <c r="P2" s="360"/>
      <c r="Q2" s="360"/>
      <c r="R2" s="360"/>
      <c r="S2" s="360"/>
      <c r="T2" s="360"/>
      <c r="U2" s="134"/>
      <c r="V2" s="134"/>
    </row>
    <row r="3" spans="1:22" ht="15.75" customHeight="1" thickBot="1" x14ac:dyDescent="0.4">
      <c r="A3" s="373" t="s">
        <v>28</v>
      </c>
      <c r="B3" s="349" t="s">
        <v>19</v>
      </c>
      <c r="C3" s="347"/>
      <c r="D3" s="347"/>
      <c r="E3" s="347"/>
      <c r="F3" s="347"/>
      <c r="G3" s="347"/>
      <c r="H3" s="347"/>
      <c r="I3" s="347"/>
      <c r="J3" s="347"/>
      <c r="K3" s="367"/>
      <c r="L3" s="185"/>
      <c r="M3" s="349" t="s">
        <v>88</v>
      </c>
      <c r="N3" s="350"/>
      <c r="O3" s="185"/>
      <c r="P3" s="344"/>
      <c r="Q3" s="344"/>
      <c r="R3" s="344"/>
      <c r="S3" s="344"/>
      <c r="T3" s="345"/>
      <c r="U3" s="185"/>
      <c r="V3" s="186" t="s">
        <v>119</v>
      </c>
    </row>
    <row r="4" spans="1:22" ht="15.75" customHeight="1" thickBot="1" x14ac:dyDescent="0.4">
      <c r="A4" s="374"/>
      <c r="B4" s="346" t="s">
        <v>3</v>
      </c>
      <c r="C4" s="345"/>
      <c r="D4" s="346" t="s">
        <v>4</v>
      </c>
      <c r="E4" s="345"/>
      <c r="F4" s="346" t="s">
        <v>5</v>
      </c>
      <c r="G4" s="345"/>
      <c r="H4" s="346" t="s">
        <v>6</v>
      </c>
      <c r="I4" s="345"/>
      <c r="J4" s="346" t="s">
        <v>7</v>
      </c>
      <c r="K4" s="366"/>
      <c r="L4" s="185"/>
      <c r="M4" s="349" t="s">
        <v>89</v>
      </c>
      <c r="N4" s="350"/>
      <c r="O4" s="185"/>
      <c r="P4" s="146" t="s">
        <v>54</v>
      </c>
      <c r="Q4" s="146" t="s">
        <v>55</v>
      </c>
      <c r="R4" s="146" t="s">
        <v>56</v>
      </c>
      <c r="S4" s="146" t="s">
        <v>57</v>
      </c>
      <c r="T4" s="146" t="s">
        <v>58</v>
      </c>
      <c r="U4" s="185"/>
      <c r="V4" s="186" t="s">
        <v>120</v>
      </c>
    </row>
    <row r="5" spans="1:22" ht="15" thickBot="1" x14ac:dyDescent="0.4">
      <c r="A5" s="375"/>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188"/>
      <c r="V5" s="148" t="s">
        <v>17</v>
      </c>
    </row>
    <row r="6" spans="1:22" s="55" customFormat="1" x14ac:dyDescent="0.35">
      <c r="A6" s="170" t="s">
        <v>71</v>
      </c>
      <c r="B6" s="171"/>
      <c r="C6" s="172"/>
      <c r="D6" s="173"/>
      <c r="E6" s="174"/>
      <c r="F6" s="173"/>
      <c r="G6" s="175"/>
      <c r="H6" s="171"/>
      <c r="I6" s="174"/>
      <c r="J6" s="173"/>
      <c r="K6" s="176"/>
      <c r="L6" s="177"/>
      <c r="M6" s="172"/>
      <c r="N6" s="172"/>
      <c r="O6" s="177"/>
      <c r="P6" s="172"/>
      <c r="Q6" s="172"/>
      <c r="R6" s="172"/>
      <c r="S6" s="172"/>
      <c r="T6" s="172"/>
      <c r="U6" s="177"/>
      <c r="V6" s="172"/>
    </row>
    <row r="7" spans="1:22" s="159" customFormat="1" ht="15" thickBot="1" x14ac:dyDescent="0.4">
      <c r="A7" s="58"/>
      <c r="B7" s="199"/>
      <c r="C7" s="200"/>
      <c r="D7" s="199"/>
      <c r="E7" s="200"/>
      <c r="F7" s="199"/>
      <c r="G7" s="200"/>
      <c r="H7" s="199"/>
      <c r="I7" s="200"/>
      <c r="J7" s="199"/>
      <c r="K7" s="201"/>
      <c r="L7" s="202"/>
      <c r="M7" s="203"/>
      <c r="N7" s="203"/>
      <c r="O7" s="204"/>
      <c r="P7" s="200"/>
      <c r="Q7" s="200"/>
      <c r="R7" s="200"/>
      <c r="S7" s="200"/>
      <c r="T7" s="200"/>
      <c r="U7" s="202"/>
      <c r="V7" s="203"/>
    </row>
    <row r="8" spans="1:22" s="159" customFormat="1" ht="15" thickBot="1" x14ac:dyDescent="0.4">
      <c r="A8" s="58"/>
      <c r="B8" s="199"/>
      <c r="C8" s="200"/>
      <c r="D8" s="199"/>
      <c r="E8" s="200"/>
      <c r="F8" s="199"/>
      <c r="G8" s="200"/>
      <c r="H8" s="199"/>
      <c r="I8" s="200"/>
      <c r="J8" s="199"/>
      <c r="K8" s="201"/>
      <c r="L8" s="202"/>
      <c r="M8" s="203"/>
      <c r="N8" s="203"/>
      <c r="O8" s="204"/>
      <c r="P8" s="200"/>
      <c r="Q8" s="200"/>
      <c r="R8" s="200"/>
      <c r="S8" s="200"/>
      <c r="T8" s="200"/>
      <c r="U8" s="202"/>
      <c r="V8" s="205"/>
    </row>
    <row r="9" spans="1:22" s="159" customFormat="1" ht="15" thickBot="1" x14ac:dyDescent="0.4">
      <c r="A9" s="58" t="s">
        <v>183</v>
      </c>
      <c r="B9" s="206"/>
      <c r="C9" s="207"/>
      <c r="D9" s="206"/>
      <c r="E9" s="207"/>
      <c r="F9" s="206"/>
      <c r="G9" s="207"/>
      <c r="H9" s="206"/>
      <c r="I9" s="207"/>
      <c r="J9" s="206"/>
      <c r="K9" s="208"/>
      <c r="L9" s="202"/>
      <c r="M9" s="203"/>
      <c r="N9" s="203"/>
      <c r="O9" s="204"/>
      <c r="P9" s="207"/>
      <c r="Q9" s="207"/>
      <c r="R9" s="207"/>
      <c r="S9" s="207"/>
      <c r="T9" s="207"/>
      <c r="U9" s="202"/>
      <c r="V9" s="205"/>
    </row>
    <row r="10" spans="1:22" s="159" customFormat="1" ht="15" thickBot="1" x14ac:dyDescent="0.4">
      <c r="A10" s="58"/>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9"/>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95</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17"/>
      <c r="V13" s="221">
        <f>SUM(P13,T13,S13,R13,Q13)</f>
        <v>0</v>
      </c>
    </row>
    <row r="14" spans="1:22" s="57" customFormat="1" x14ac:dyDescent="0.35">
      <c r="A14" s="179" t="s">
        <v>72</v>
      </c>
      <c r="B14" s="222"/>
      <c r="C14" s="223"/>
      <c r="D14" s="223"/>
      <c r="E14" s="223"/>
      <c r="F14" s="223"/>
      <c r="G14" s="223"/>
      <c r="H14" s="223"/>
      <c r="I14" s="223"/>
      <c r="J14" s="223"/>
      <c r="K14" s="224"/>
      <c r="L14" s="225"/>
      <c r="M14" s="226"/>
      <c r="N14" s="227"/>
      <c r="O14" s="228"/>
      <c r="P14" s="223"/>
      <c r="Q14" s="223"/>
      <c r="R14" s="223"/>
      <c r="S14" s="223"/>
      <c r="T14" s="223"/>
      <c r="U14" s="225"/>
      <c r="V14" s="227"/>
    </row>
    <row r="15" spans="1:22" s="159" customFormat="1" ht="15" thickBot="1" x14ac:dyDescent="0.4">
      <c r="A15" s="58"/>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 thickBot="1" x14ac:dyDescent="0.4">
      <c r="A16" s="58"/>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 thickBot="1" x14ac:dyDescent="0.4">
      <c r="A17" s="58" t="s">
        <v>183</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 thickBot="1" x14ac:dyDescent="0.4">
      <c r="A18" s="58"/>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9"/>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96</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17"/>
      <c r="V21" s="221">
        <f>SUM(P21,T21,S21,R21,Q21)</f>
        <v>0</v>
      </c>
    </row>
    <row r="22" spans="1:22" ht="15" thickBot="1" x14ac:dyDescent="0.4">
      <c r="A22" s="180" t="s">
        <v>73</v>
      </c>
      <c r="B22" s="229"/>
      <c r="C22" s="230"/>
      <c r="D22" s="230"/>
      <c r="E22" s="230"/>
      <c r="F22" s="230"/>
      <c r="G22" s="230"/>
      <c r="H22" s="230"/>
      <c r="I22" s="230"/>
      <c r="J22" s="230"/>
      <c r="K22" s="231"/>
      <c r="L22" s="232"/>
      <c r="M22" s="233"/>
      <c r="N22" s="230"/>
      <c r="O22" s="234"/>
      <c r="P22" s="230"/>
      <c r="Q22" s="230"/>
      <c r="R22" s="230"/>
      <c r="S22" s="230"/>
      <c r="T22" s="230"/>
      <c r="U22" s="232"/>
      <c r="V22" s="230"/>
    </row>
    <row r="23" spans="1:22" s="159" customFormat="1" ht="15" thickBot="1" x14ac:dyDescent="0.4">
      <c r="A23" s="58"/>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 thickBot="1" x14ac:dyDescent="0.4">
      <c r="A24" s="58"/>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 thickBot="1" x14ac:dyDescent="0.4">
      <c r="A25" s="58" t="s">
        <v>183</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 thickBot="1" x14ac:dyDescent="0.4">
      <c r="A26" s="58"/>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9"/>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97</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17"/>
      <c r="V29" s="221">
        <f>SUM(P29,T29,S29,R29,Q29)</f>
        <v>0</v>
      </c>
    </row>
    <row r="30" spans="1:22" ht="15" thickBot="1" x14ac:dyDescent="0.4">
      <c r="A30" s="180" t="s">
        <v>74</v>
      </c>
      <c r="B30" s="229"/>
      <c r="C30" s="230"/>
      <c r="D30" s="230"/>
      <c r="E30" s="230"/>
      <c r="F30" s="230"/>
      <c r="G30" s="230"/>
      <c r="H30" s="230"/>
      <c r="I30" s="230"/>
      <c r="J30" s="230"/>
      <c r="K30" s="231"/>
      <c r="L30" s="232"/>
      <c r="M30" s="233"/>
      <c r="N30" s="230"/>
      <c r="O30" s="234"/>
      <c r="P30" s="230"/>
      <c r="Q30" s="230"/>
      <c r="R30" s="230"/>
      <c r="S30" s="230"/>
      <c r="T30" s="230"/>
      <c r="U30" s="232"/>
      <c r="V30" s="230"/>
    </row>
    <row r="31" spans="1:22" s="159" customFormat="1" ht="15" thickBot="1" x14ac:dyDescent="0.4">
      <c r="A31" s="58"/>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 thickBot="1" x14ac:dyDescent="0.4">
      <c r="A32" s="58"/>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 thickBot="1" x14ac:dyDescent="0.4">
      <c r="A33" s="58" t="s">
        <v>183</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 thickBot="1" x14ac:dyDescent="0.4">
      <c r="A34" s="58"/>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9"/>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98</v>
      </c>
      <c r="B37" s="214">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17"/>
      <c r="V37" s="221">
        <f>SUM(P37,T37,S37,R37,Q37)</f>
        <v>0</v>
      </c>
    </row>
    <row r="38" spans="1:22" ht="15" thickBot="1" x14ac:dyDescent="0.4">
      <c r="A38" s="180" t="s">
        <v>75</v>
      </c>
      <c r="B38" s="229"/>
      <c r="C38" s="230"/>
      <c r="D38" s="230"/>
      <c r="E38" s="230"/>
      <c r="F38" s="230"/>
      <c r="G38" s="230"/>
      <c r="H38" s="230"/>
      <c r="I38" s="230"/>
      <c r="J38" s="230"/>
      <c r="K38" s="231"/>
      <c r="L38" s="232"/>
      <c r="M38" s="233"/>
      <c r="N38" s="230"/>
      <c r="O38" s="234"/>
      <c r="P38" s="230"/>
      <c r="Q38" s="230"/>
      <c r="R38" s="230"/>
      <c r="S38" s="230"/>
      <c r="T38" s="230"/>
      <c r="U38" s="232"/>
      <c r="V38" s="230"/>
    </row>
    <row r="39" spans="1:22" s="159" customFormat="1" ht="15" thickBot="1" x14ac:dyDescent="0.4">
      <c r="A39" s="58"/>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 thickBot="1" x14ac:dyDescent="0.4">
      <c r="A40" s="58"/>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 thickBot="1" x14ac:dyDescent="0.4">
      <c r="A41" s="58" t="s">
        <v>183</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 thickBot="1" x14ac:dyDescent="0.4">
      <c r="A42" s="58"/>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 thickBot="1" x14ac:dyDescent="0.4">
      <c r="A43" s="58"/>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9"/>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99</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17"/>
      <c r="V45" s="221">
        <f>SUM(P45,T45,S45,R45,Q45)</f>
        <v>0</v>
      </c>
    </row>
    <row r="46" spans="1:22" ht="15" thickBot="1" x14ac:dyDescent="0.4">
      <c r="A46" s="180" t="s">
        <v>76</v>
      </c>
      <c r="B46" s="229"/>
      <c r="C46" s="230"/>
      <c r="D46" s="230"/>
      <c r="E46" s="230"/>
      <c r="F46" s="230"/>
      <c r="G46" s="230"/>
      <c r="H46" s="230"/>
      <c r="I46" s="230"/>
      <c r="J46" s="230"/>
      <c r="K46" s="231"/>
      <c r="L46" s="232"/>
      <c r="M46" s="233"/>
      <c r="N46" s="238"/>
      <c r="O46" s="234"/>
      <c r="P46" s="230"/>
      <c r="Q46" s="230"/>
      <c r="R46" s="230"/>
      <c r="S46" s="230"/>
      <c r="T46" s="238"/>
      <c r="U46" s="232"/>
      <c r="V46" s="238"/>
    </row>
    <row r="47" spans="1:22" s="159" customFormat="1" ht="15" thickBot="1" x14ac:dyDescent="0.4">
      <c r="A47" s="58"/>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 thickBot="1" x14ac:dyDescent="0.4">
      <c r="A48" s="58"/>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 thickBot="1" x14ac:dyDescent="0.4">
      <c r="A49" s="58" t="s">
        <v>183</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 thickBot="1" x14ac:dyDescent="0.4">
      <c r="A50" s="58"/>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9"/>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102</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17"/>
      <c r="V53" s="221">
        <f>SUM(P53,T53,S53,R53,Q53)</f>
        <v>0</v>
      </c>
    </row>
    <row r="54" spans="1:22" ht="15" thickBot="1" x14ac:dyDescent="0.4">
      <c r="A54" s="180" t="s">
        <v>77</v>
      </c>
      <c r="B54" s="229"/>
      <c r="C54" s="230"/>
      <c r="D54" s="230"/>
      <c r="E54" s="230"/>
      <c r="F54" s="230"/>
      <c r="G54" s="230"/>
      <c r="H54" s="230"/>
      <c r="I54" s="230"/>
      <c r="J54" s="230"/>
      <c r="K54" s="231"/>
      <c r="L54" s="232"/>
      <c r="M54" s="233"/>
      <c r="N54" s="238"/>
      <c r="O54" s="234"/>
      <c r="P54" s="230"/>
      <c r="Q54" s="230"/>
      <c r="R54" s="230"/>
      <c r="S54" s="230"/>
      <c r="T54" s="240"/>
      <c r="U54" s="232"/>
      <c r="V54" s="238"/>
    </row>
    <row r="55" spans="1:22" s="159" customFormat="1" ht="15" thickBot="1" x14ac:dyDescent="0.4">
      <c r="A55" s="58"/>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 thickBot="1" x14ac:dyDescent="0.4">
      <c r="A56" s="58"/>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 thickBot="1" x14ac:dyDescent="0.4">
      <c r="A57" s="58" t="s">
        <v>183</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 thickBot="1" x14ac:dyDescent="0.4">
      <c r="A58" s="58"/>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9"/>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100</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17"/>
      <c r="V61" s="221">
        <f>SUM(P61,T61,S61,R61,Q61)</f>
        <v>0</v>
      </c>
    </row>
    <row r="62" spans="1:22" ht="15" thickBot="1" x14ac:dyDescent="0.4">
      <c r="A62" s="181" t="s">
        <v>84</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244"/>
      <c r="V62" s="242">
        <f>SUM(V13+V21+V29+V37+V45+V53+V61)</f>
        <v>0</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51"/>
      <c r="B64" s="352"/>
      <c r="C64" s="352"/>
      <c r="D64" s="352"/>
      <c r="E64" s="352"/>
      <c r="K64" s="46"/>
      <c r="L64" s="67"/>
      <c r="M64" s="46"/>
      <c r="N64" s="46"/>
      <c r="O64" s="67"/>
      <c r="P64" s="46"/>
      <c r="Q64" s="46"/>
      <c r="R64" s="46"/>
      <c r="U64" s="67"/>
      <c r="V64" s="46"/>
    </row>
  </sheetData>
  <sheetProtection password="D918" sheet="1" insertRows="0" selectLockedCells="1"/>
  <mergeCells count="13">
    <mergeCell ref="M4:N4"/>
    <mergeCell ref="A64:E64"/>
    <mergeCell ref="B1:T1"/>
    <mergeCell ref="B2:T2"/>
    <mergeCell ref="A3:A5"/>
    <mergeCell ref="B3:K3"/>
    <mergeCell ref="M3:N3"/>
    <mergeCell ref="P3:T3"/>
    <mergeCell ref="B4:C4"/>
    <mergeCell ref="D4:E4"/>
    <mergeCell ref="F4:G4"/>
    <mergeCell ref="H4:I4"/>
    <mergeCell ref="J4:K4"/>
  </mergeCells>
  <printOptions gridLines="1"/>
  <pageMargins left="0.25" right="0.25" top="0.75" bottom="0.75" header="0.3" footer="0.3"/>
  <pageSetup paperSize="5" scale="43" orientation="landscape" r:id="rId1"/>
  <headerFooter>
    <oddHeader>&amp;C&amp;"-,Bold"&amp;16 6264 Z1 Cost Proposal Option C ESInet &amp; NGCS Revision One</oddHeader>
    <oddFooter>&amp;L&amp;A&amp;C&amp;P&amp;R&amp;D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V64"/>
  <sheetViews>
    <sheetView showWhiteSpace="0" view="pageLayout" topLeftCell="A5" zoomScale="60" zoomScaleNormal="60" zoomScalePageLayoutView="60" workbookViewId="0">
      <selection activeCell="G56" sqref="G56"/>
    </sheetView>
  </sheetViews>
  <sheetFormatPr defaultColWidth="0.1796875" defaultRowHeight="14.5" x14ac:dyDescent="0.35"/>
  <cols>
    <col min="1" max="1" width="45.1796875" customWidth="1"/>
    <col min="2" max="11" width="19.1796875" customWidth="1"/>
    <col min="12" max="12" width="19.1796875" style="55" hidden="1" customWidth="1"/>
    <col min="13" max="14" width="19.1796875" hidden="1" customWidth="1"/>
    <col min="15" max="15" width="19.1796875" style="55" hidden="1" customWidth="1"/>
    <col min="16" max="20" width="19.1796875" customWidth="1"/>
    <col min="21" max="21" width="1" style="55" hidden="1" customWidth="1"/>
    <col min="22" max="22" width="20.453125" hidden="1" customWidth="1"/>
  </cols>
  <sheetData>
    <row r="1" spans="1:22" x14ac:dyDescent="0.35">
      <c r="A1" s="182" t="s">
        <v>60</v>
      </c>
      <c r="B1" s="357" t="str">
        <f>Summary!B2</f>
        <v xml:space="preserve">BAFO -Centurylink  (NGCS &amp; ESINET Solution 2) </v>
      </c>
      <c r="C1" s="358"/>
      <c r="D1" s="358"/>
      <c r="E1" s="358"/>
      <c r="F1" s="358"/>
      <c r="G1" s="358"/>
      <c r="H1" s="358"/>
      <c r="I1" s="358"/>
      <c r="J1" s="358"/>
      <c r="K1" s="358"/>
      <c r="L1" s="358"/>
      <c r="M1" s="358"/>
      <c r="N1" s="358"/>
      <c r="O1" s="358"/>
      <c r="P1" s="358"/>
      <c r="Q1" s="358"/>
      <c r="R1" s="358"/>
      <c r="S1" s="358"/>
      <c r="T1" s="358"/>
      <c r="U1" s="134"/>
      <c r="V1" s="134"/>
    </row>
    <row r="2" spans="1:22" ht="15" thickBot="1" x14ac:dyDescent="0.4">
      <c r="A2" s="183" t="s">
        <v>9</v>
      </c>
      <c r="B2" s="359">
        <f>Summary!B3</f>
        <v>44082</v>
      </c>
      <c r="C2" s="360"/>
      <c r="D2" s="360"/>
      <c r="E2" s="360"/>
      <c r="F2" s="360"/>
      <c r="G2" s="360"/>
      <c r="H2" s="360"/>
      <c r="I2" s="360"/>
      <c r="J2" s="360"/>
      <c r="K2" s="360"/>
      <c r="L2" s="360"/>
      <c r="M2" s="360"/>
      <c r="N2" s="360"/>
      <c r="O2" s="360"/>
      <c r="P2" s="360"/>
      <c r="Q2" s="360"/>
      <c r="R2" s="360"/>
      <c r="S2" s="360"/>
      <c r="T2" s="360"/>
      <c r="U2" s="134"/>
      <c r="V2" s="134"/>
    </row>
    <row r="3" spans="1:22" ht="15" thickBot="1" x14ac:dyDescent="0.4">
      <c r="A3" s="376" t="s">
        <v>27</v>
      </c>
      <c r="B3" s="349" t="s">
        <v>19</v>
      </c>
      <c r="C3" s="347"/>
      <c r="D3" s="347"/>
      <c r="E3" s="347"/>
      <c r="F3" s="347"/>
      <c r="G3" s="347"/>
      <c r="H3" s="347"/>
      <c r="I3" s="347"/>
      <c r="J3" s="347"/>
      <c r="K3" s="367"/>
      <c r="L3" s="185"/>
      <c r="M3" s="349" t="s">
        <v>88</v>
      </c>
      <c r="N3" s="350"/>
      <c r="O3" s="185"/>
      <c r="P3" s="344"/>
      <c r="Q3" s="344"/>
      <c r="R3" s="344"/>
      <c r="S3" s="344"/>
      <c r="T3" s="345"/>
      <c r="U3" s="185"/>
      <c r="V3" s="186" t="s">
        <v>119</v>
      </c>
    </row>
    <row r="4" spans="1:22" ht="15.75" customHeight="1" thickBot="1" x14ac:dyDescent="0.4">
      <c r="A4" s="377"/>
      <c r="B4" s="346" t="s">
        <v>3</v>
      </c>
      <c r="C4" s="345"/>
      <c r="D4" s="346" t="s">
        <v>4</v>
      </c>
      <c r="E4" s="345"/>
      <c r="F4" s="346" t="s">
        <v>5</v>
      </c>
      <c r="G4" s="345"/>
      <c r="H4" s="346" t="s">
        <v>6</v>
      </c>
      <c r="I4" s="345"/>
      <c r="J4" s="346" t="s">
        <v>7</v>
      </c>
      <c r="K4" s="366"/>
      <c r="L4" s="185"/>
      <c r="M4" s="349" t="s">
        <v>89</v>
      </c>
      <c r="N4" s="350"/>
      <c r="O4" s="185"/>
      <c r="P4" s="146" t="s">
        <v>54</v>
      </c>
      <c r="Q4" s="146" t="s">
        <v>55</v>
      </c>
      <c r="R4" s="146" t="s">
        <v>56</v>
      </c>
      <c r="S4" s="146" t="s">
        <v>57</v>
      </c>
      <c r="T4" s="146" t="s">
        <v>58</v>
      </c>
      <c r="U4" s="185"/>
      <c r="V4" s="186" t="s">
        <v>120</v>
      </c>
    </row>
    <row r="5" spans="1:22" ht="15" thickBot="1" x14ac:dyDescent="0.4">
      <c r="A5" s="378"/>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188"/>
      <c r="V5" s="148" t="s">
        <v>17</v>
      </c>
    </row>
    <row r="6" spans="1:22" s="55" customFormat="1" x14ac:dyDescent="0.35">
      <c r="A6" s="170" t="s">
        <v>71</v>
      </c>
      <c r="B6" s="171"/>
      <c r="C6" s="172"/>
      <c r="D6" s="173"/>
      <c r="E6" s="174"/>
      <c r="F6" s="173"/>
      <c r="G6" s="175"/>
      <c r="H6" s="171"/>
      <c r="I6" s="174"/>
      <c r="J6" s="173"/>
      <c r="K6" s="176"/>
      <c r="L6" s="177"/>
      <c r="M6" s="172"/>
      <c r="N6" s="172"/>
      <c r="O6" s="177"/>
      <c r="P6" s="172"/>
      <c r="Q6" s="172"/>
      <c r="R6" s="172"/>
      <c r="S6" s="172"/>
      <c r="T6" s="172"/>
      <c r="U6" s="177"/>
      <c r="V6" s="172"/>
    </row>
    <row r="7" spans="1:22" s="159" customFormat="1" ht="15" thickBot="1" x14ac:dyDescent="0.4">
      <c r="A7" s="58" t="s">
        <v>176</v>
      </c>
      <c r="B7" s="199"/>
      <c r="C7" s="200"/>
      <c r="D7" s="199"/>
      <c r="E7" s="200"/>
      <c r="F7" s="199"/>
      <c r="G7" s="200"/>
      <c r="H7" s="199"/>
      <c r="I7" s="200"/>
      <c r="J7" s="199"/>
      <c r="K7" s="201"/>
      <c r="L7" s="202"/>
      <c r="M7" s="203"/>
      <c r="N7" s="203"/>
      <c r="O7" s="204"/>
      <c r="P7" s="200"/>
      <c r="Q7" s="200"/>
      <c r="R7" s="200"/>
      <c r="S7" s="200"/>
      <c r="T7" s="200"/>
      <c r="U7" s="202"/>
      <c r="V7" s="203"/>
    </row>
    <row r="8" spans="1:22" s="159" customFormat="1" ht="15" thickBot="1" x14ac:dyDescent="0.4">
      <c r="A8" s="58" t="s">
        <v>185</v>
      </c>
      <c r="B8" s="199"/>
      <c r="C8" s="200">
        <v>8.2622870000000001E-3</v>
      </c>
      <c r="D8" s="199"/>
      <c r="E8" s="200">
        <v>8.2622870000000001E-3</v>
      </c>
      <c r="F8" s="199"/>
      <c r="G8" s="200">
        <v>8.2622870000000001E-3</v>
      </c>
      <c r="H8" s="199"/>
      <c r="I8" s="200">
        <v>8.2622870000000001E-3</v>
      </c>
      <c r="J8" s="199"/>
      <c r="K8" s="200">
        <v>8.2622870000000001E-3</v>
      </c>
      <c r="L8" s="202"/>
      <c r="M8" s="203"/>
      <c r="N8" s="203"/>
      <c r="O8" s="204"/>
      <c r="P8" s="200">
        <v>8.2622870000000001E-3</v>
      </c>
      <c r="Q8" s="200">
        <v>8.2622870000000001E-3</v>
      </c>
      <c r="R8" s="200">
        <v>8.2622870000000001E-3</v>
      </c>
      <c r="S8" s="200">
        <v>8.2622870000000001E-3</v>
      </c>
      <c r="T8" s="200">
        <v>8.2622870000000001E-3</v>
      </c>
      <c r="U8" s="202"/>
      <c r="V8" s="205"/>
    </row>
    <row r="9" spans="1:22" s="159" customFormat="1" ht="15" thickBot="1" x14ac:dyDescent="0.4">
      <c r="A9" s="58"/>
      <c r="B9" s="206"/>
      <c r="C9" s="207"/>
      <c r="D9" s="206"/>
      <c r="E9" s="207"/>
      <c r="F9" s="206"/>
      <c r="G9" s="207"/>
      <c r="H9" s="206"/>
      <c r="I9" s="207"/>
      <c r="J9" s="206"/>
      <c r="K9" s="208"/>
      <c r="L9" s="202"/>
      <c r="M9" s="203"/>
      <c r="N9" s="203"/>
      <c r="O9" s="204"/>
      <c r="P9" s="207"/>
      <c r="Q9" s="207"/>
      <c r="R9" s="207"/>
      <c r="S9" s="207"/>
      <c r="T9" s="207"/>
      <c r="U9" s="202"/>
      <c r="V9" s="205"/>
    </row>
    <row r="10" spans="1:22" s="159" customFormat="1" ht="15" thickBot="1" x14ac:dyDescent="0.4">
      <c r="A10" s="58"/>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9"/>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95</v>
      </c>
      <c r="B13" s="214">
        <f>SUM(B7:B12)</f>
        <v>0</v>
      </c>
      <c r="C13" s="215">
        <f>SUM(C7:C12)*12*Summary!$B$32</f>
        <v>25697.331978252001</v>
      </c>
      <c r="D13" s="216">
        <f>SUM(D7:D12)</f>
        <v>0</v>
      </c>
      <c r="E13" s="215">
        <f>SUM(E7:E12)*12*Summary!$B$32</f>
        <v>25697.331978252001</v>
      </c>
      <c r="F13" s="216">
        <f>SUM(F7:F12)</f>
        <v>0</v>
      </c>
      <c r="G13" s="215">
        <f>SUM(G7:G12)*12*Summary!$B$32</f>
        <v>25697.331978252001</v>
      </c>
      <c r="H13" s="216">
        <f>SUM(H7:H12)</f>
        <v>0</v>
      </c>
      <c r="I13" s="215">
        <f>SUM(I7:I12)*12*Summary!$B$32</f>
        <v>25697.331978252001</v>
      </c>
      <c r="J13" s="216">
        <f>SUM(J7:J12)</f>
        <v>0</v>
      </c>
      <c r="K13" s="215">
        <f>SUM(K7:K12)*12*Summary!$B$32</f>
        <v>25697.331978252001</v>
      </c>
      <c r="L13" s="217"/>
      <c r="M13" s="218">
        <f xml:space="preserve"> SUM(J13,H13,F13,D13,B13)</f>
        <v>0</v>
      </c>
      <c r="N13" s="219">
        <f>SUM(K13,I13,G13,E13,C13)</f>
        <v>128486.65989126</v>
      </c>
      <c r="O13" s="220"/>
      <c r="P13" s="215">
        <f>SUM(P7:P12)*12*Summary!$B$32</f>
        <v>25697.331978252001</v>
      </c>
      <c r="Q13" s="215">
        <f>SUM(Q7:Q12)*12*Summary!$B$32</f>
        <v>25697.331978252001</v>
      </c>
      <c r="R13" s="215">
        <f>SUM(R7:R12)*12*Summary!$B$32</f>
        <v>25697.331978252001</v>
      </c>
      <c r="S13" s="215">
        <f>SUM(S7:S12)*12*Summary!$B$32</f>
        <v>25697.331978252001</v>
      </c>
      <c r="T13" s="215">
        <f>SUM(T7:T12)*12*Summary!$B$32</f>
        <v>25697.331978252001</v>
      </c>
      <c r="U13" s="217"/>
      <c r="V13" s="221">
        <f>SUM(P13,T13,S13,R13,Q13)</f>
        <v>128486.65989126</v>
      </c>
    </row>
    <row r="14" spans="1:22" s="57" customFormat="1" x14ac:dyDescent="0.35">
      <c r="A14" s="179" t="s">
        <v>72</v>
      </c>
      <c r="B14" s="222"/>
      <c r="C14" s="223"/>
      <c r="D14" s="223"/>
      <c r="E14" s="223"/>
      <c r="F14" s="223"/>
      <c r="G14" s="223"/>
      <c r="H14" s="223"/>
      <c r="I14" s="223"/>
      <c r="J14" s="223"/>
      <c r="K14" s="224"/>
      <c r="L14" s="225"/>
      <c r="M14" s="226"/>
      <c r="N14" s="227"/>
      <c r="O14" s="228"/>
      <c r="P14" s="223"/>
      <c r="Q14" s="223"/>
      <c r="R14" s="223"/>
      <c r="S14" s="223"/>
      <c r="T14" s="223"/>
      <c r="U14" s="225"/>
      <c r="V14" s="227"/>
    </row>
    <row r="15" spans="1:22" s="159" customFormat="1" ht="15" thickBot="1" x14ac:dyDescent="0.4">
      <c r="A15" s="58" t="s">
        <v>165</v>
      </c>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 thickBot="1" x14ac:dyDescent="0.4">
      <c r="A16" s="58" t="s">
        <v>185</v>
      </c>
      <c r="B16" s="199"/>
      <c r="C16" s="200">
        <v>4.1814790000000001E-3</v>
      </c>
      <c r="D16" s="199"/>
      <c r="E16" s="200">
        <v>4.1814790000000001E-3</v>
      </c>
      <c r="F16" s="199"/>
      <c r="G16" s="200">
        <v>4.1814790000000001E-3</v>
      </c>
      <c r="H16" s="199"/>
      <c r="I16" s="200">
        <v>4.1814790000000001E-3</v>
      </c>
      <c r="J16" s="199"/>
      <c r="K16" s="200">
        <v>4.1814790000000001E-3</v>
      </c>
      <c r="L16" s="202"/>
      <c r="M16" s="203"/>
      <c r="N16" s="203"/>
      <c r="O16" s="204"/>
      <c r="P16" s="200">
        <v>4.1814790000000001E-3</v>
      </c>
      <c r="Q16" s="200">
        <v>4.1814790000000001E-3</v>
      </c>
      <c r="R16" s="200">
        <v>4.1814790000000001E-3</v>
      </c>
      <c r="S16" s="200">
        <v>4.1814790000000001E-3</v>
      </c>
      <c r="T16" s="200">
        <v>4.1814790000000001E-3</v>
      </c>
      <c r="U16" s="202"/>
      <c r="V16" s="205"/>
    </row>
    <row r="17" spans="1:22" s="159" customFormat="1" ht="15" thickBot="1" x14ac:dyDescent="0.4">
      <c r="A17" s="58"/>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 thickBot="1" x14ac:dyDescent="0.4">
      <c r="A18" s="58"/>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9"/>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96</v>
      </c>
      <c r="B21" s="214">
        <f>SUM(B15:B20)</f>
        <v>0</v>
      </c>
      <c r="C21" s="215">
        <f>SUM(C15:C20)*12*Summary!$B$33</f>
        <v>25697.329372248001</v>
      </c>
      <c r="D21" s="216">
        <f>SUM(D15:D20)</f>
        <v>0</v>
      </c>
      <c r="E21" s="215">
        <f>SUM(E15:E20)*12*Summary!$B$33</f>
        <v>25697.329372248001</v>
      </c>
      <c r="F21" s="216">
        <f>SUM(F15:F20)</f>
        <v>0</v>
      </c>
      <c r="G21" s="215">
        <f>SUM(G15:G20)*12*Summary!$B$33</f>
        <v>25697.329372248001</v>
      </c>
      <c r="H21" s="216">
        <f>SUM(H15:H20)</f>
        <v>0</v>
      </c>
      <c r="I21" s="215">
        <f>SUM(I15:I20)*12*Summary!$B$33</f>
        <v>25697.329372248001</v>
      </c>
      <c r="J21" s="216">
        <f>SUM(J15:J20)</f>
        <v>0</v>
      </c>
      <c r="K21" s="215">
        <f>SUM(K15:K20)*12*Summary!$B$33</f>
        <v>25697.329372248001</v>
      </c>
      <c r="L21" s="217"/>
      <c r="M21" s="218">
        <f xml:space="preserve"> SUM(J21,H21,F21,D21,B21)</f>
        <v>0</v>
      </c>
      <c r="N21" s="219">
        <f>SUM(K21,I21,G21,E21,C21)</f>
        <v>128486.64686124001</v>
      </c>
      <c r="O21" s="220"/>
      <c r="P21" s="215">
        <f>SUM(P15:P20)*12*Summary!$B$33</f>
        <v>25697.329372248001</v>
      </c>
      <c r="Q21" s="215">
        <f>SUM(Q15:Q20)*12*Summary!$B$33</f>
        <v>25697.329372248001</v>
      </c>
      <c r="R21" s="215">
        <f>SUM(R15:R20)*12*Summary!$B$33</f>
        <v>25697.329372248001</v>
      </c>
      <c r="S21" s="215">
        <f>SUM(S15:S20)*12*Summary!$B$33</f>
        <v>25697.329372248001</v>
      </c>
      <c r="T21" s="215">
        <f>SUM(T15:T20)*12*Summary!$B$33</f>
        <v>25697.329372248001</v>
      </c>
      <c r="U21" s="217"/>
      <c r="V21" s="221">
        <f>SUM(P21,T21,S21,R21,Q21)</f>
        <v>128486.64686124001</v>
      </c>
    </row>
    <row r="22" spans="1:22" ht="15" thickBot="1" x14ac:dyDescent="0.4">
      <c r="A22" s="180" t="s">
        <v>73</v>
      </c>
      <c r="B22" s="229"/>
      <c r="C22" s="230"/>
      <c r="D22" s="230"/>
      <c r="E22" s="230"/>
      <c r="F22" s="230"/>
      <c r="G22" s="230"/>
      <c r="H22" s="230"/>
      <c r="I22" s="230"/>
      <c r="J22" s="230"/>
      <c r="K22" s="231"/>
      <c r="L22" s="232"/>
      <c r="M22" s="233"/>
      <c r="N22" s="230"/>
      <c r="O22" s="234"/>
      <c r="P22" s="230"/>
      <c r="Q22" s="230"/>
      <c r="R22" s="230"/>
      <c r="S22" s="230"/>
      <c r="T22" s="230"/>
      <c r="U22" s="232"/>
      <c r="V22" s="230"/>
    </row>
    <row r="23" spans="1:22" s="159" customFormat="1" ht="15" thickBot="1" x14ac:dyDescent="0.4">
      <c r="A23" s="109" t="s">
        <v>164</v>
      </c>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 thickBot="1" x14ac:dyDescent="0.4">
      <c r="A24" s="58" t="s">
        <v>185</v>
      </c>
      <c r="B24" s="199"/>
      <c r="C24" s="200"/>
      <c r="D24" s="199"/>
      <c r="E24" s="200">
        <v>2.7738699999999999E-3</v>
      </c>
      <c r="F24" s="199"/>
      <c r="G24" s="200">
        <v>2.7738699999999999E-3</v>
      </c>
      <c r="H24" s="199"/>
      <c r="I24" s="200">
        <v>2.7738699999999999E-3</v>
      </c>
      <c r="J24" s="199"/>
      <c r="K24" s="200">
        <v>2.7738699999999999E-3</v>
      </c>
      <c r="L24" s="202"/>
      <c r="M24" s="203"/>
      <c r="N24" s="203"/>
      <c r="O24" s="204"/>
      <c r="P24" s="200">
        <v>2.7738699999999999E-3</v>
      </c>
      <c r="Q24" s="200">
        <v>2.7738699999999999E-3</v>
      </c>
      <c r="R24" s="200">
        <v>2.7738699999999999E-3</v>
      </c>
      <c r="S24" s="200">
        <v>2.7738699999999999E-3</v>
      </c>
      <c r="T24" s="200">
        <v>2.7738699999999999E-3</v>
      </c>
      <c r="U24" s="202"/>
      <c r="V24" s="205"/>
    </row>
    <row r="25" spans="1:22" s="159" customFormat="1" ht="15" thickBot="1" x14ac:dyDescent="0.4">
      <c r="A25" s="58"/>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 thickBot="1" x14ac:dyDescent="0.4">
      <c r="A26" s="58"/>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9"/>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97</v>
      </c>
      <c r="B29" s="214">
        <f>SUM(B23:B28)</f>
        <v>0</v>
      </c>
      <c r="C29" s="215">
        <f>SUM(C23:C28)*12*Summary!$B$34</f>
        <v>0</v>
      </c>
      <c r="D29" s="216">
        <f>SUM(D23:D28)</f>
        <v>0</v>
      </c>
      <c r="E29" s="215">
        <f>SUM(E23:E28)*12*Summary!$B$34</f>
        <v>25697.331398639999</v>
      </c>
      <c r="F29" s="216">
        <f>SUM(F23:F28)</f>
        <v>0</v>
      </c>
      <c r="G29" s="215">
        <f>SUM(G23:G28)*12*Summary!$B$34</f>
        <v>25697.331398639999</v>
      </c>
      <c r="H29" s="216">
        <f>SUM(H23:H28)</f>
        <v>0</v>
      </c>
      <c r="I29" s="215">
        <f>SUM(I23:I28)*12*Summary!$B$34</f>
        <v>25697.331398639999</v>
      </c>
      <c r="J29" s="216">
        <f>SUM(J23:J28)</f>
        <v>0</v>
      </c>
      <c r="K29" s="215">
        <f>SUM(K23:K28)*12*Summary!$B$34</f>
        <v>25697.331398639999</v>
      </c>
      <c r="L29" s="217"/>
      <c r="M29" s="218">
        <f xml:space="preserve"> SUM(J29,H29,F29,D29,B29)</f>
        <v>0</v>
      </c>
      <c r="N29" s="219">
        <f>SUM(K29,I29,G29,E29,C29)</f>
        <v>102789.32559456</v>
      </c>
      <c r="O29" s="220"/>
      <c r="P29" s="215">
        <f>SUM(P23:P28)*12*Summary!$B$34</f>
        <v>25697.331398639999</v>
      </c>
      <c r="Q29" s="215">
        <f>SUM(Q23:Q28)*12*Summary!$B$34</f>
        <v>25697.331398639999</v>
      </c>
      <c r="R29" s="215">
        <f>SUM(R23:R28)*12*Summary!$B$34</f>
        <v>25697.331398639999</v>
      </c>
      <c r="S29" s="215">
        <f>SUM(S23:S28)*12*Summary!$B$34</f>
        <v>25697.331398639999</v>
      </c>
      <c r="T29" s="215">
        <f>SUM(T23:T28)*12*Summary!$B$34</f>
        <v>25697.331398639999</v>
      </c>
      <c r="U29" s="217"/>
      <c r="V29" s="221">
        <f>SUM(P29,T29,S29,R29,Q29)</f>
        <v>128486.6569932</v>
      </c>
    </row>
    <row r="30" spans="1:22" ht="15" thickBot="1" x14ac:dyDescent="0.4">
      <c r="A30" s="180" t="s">
        <v>74</v>
      </c>
      <c r="B30" s="229"/>
      <c r="C30" s="230"/>
      <c r="D30" s="230"/>
      <c r="E30" s="230"/>
      <c r="F30" s="230"/>
      <c r="G30" s="230"/>
      <c r="H30" s="230"/>
      <c r="I30" s="230"/>
      <c r="J30" s="230"/>
      <c r="K30" s="231"/>
      <c r="L30" s="232"/>
      <c r="M30" s="233"/>
      <c r="N30" s="230"/>
      <c r="O30" s="234"/>
      <c r="P30" s="230"/>
      <c r="Q30" s="230"/>
      <c r="R30" s="230"/>
      <c r="S30" s="230"/>
      <c r="T30" s="230"/>
      <c r="U30" s="232"/>
      <c r="V30" s="230"/>
    </row>
    <row r="31" spans="1:22" s="159" customFormat="1" ht="15" thickBot="1" x14ac:dyDescent="0.4">
      <c r="A31" s="110" t="s">
        <v>166</v>
      </c>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 thickBot="1" x14ac:dyDescent="0.4">
      <c r="A32" s="111" t="s">
        <v>185</v>
      </c>
      <c r="B32" s="199"/>
      <c r="C32" s="200"/>
      <c r="D32" s="199"/>
      <c r="E32" s="200">
        <v>7.5865104000000003E-2</v>
      </c>
      <c r="F32" s="199"/>
      <c r="G32" s="200">
        <v>7.5865104000000003E-2</v>
      </c>
      <c r="H32" s="199"/>
      <c r="I32" s="200">
        <v>7.5865104000000003E-2</v>
      </c>
      <c r="J32" s="199"/>
      <c r="K32" s="200">
        <v>7.5865104000000003E-2</v>
      </c>
      <c r="L32" s="202"/>
      <c r="M32" s="203"/>
      <c r="N32" s="203"/>
      <c r="O32" s="204"/>
      <c r="P32" s="200">
        <v>7.5865104000000003E-2</v>
      </c>
      <c r="Q32" s="200">
        <v>7.5865104000000003E-2</v>
      </c>
      <c r="R32" s="200">
        <v>7.5865104000000003E-2</v>
      </c>
      <c r="S32" s="200">
        <v>7.5865104000000003E-2</v>
      </c>
      <c r="T32" s="200">
        <v>7.5865104000000003E-2</v>
      </c>
      <c r="U32" s="202"/>
      <c r="V32" s="205"/>
    </row>
    <row r="33" spans="1:22" s="159" customFormat="1" ht="15" thickBot="1" x14ac:dyDescent="0.4">
      <c r="A33" s="58"/>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 thickBot="1" x14ac:dyDescent="0.4">
      <c r="A34" s="58"/>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9"/>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98</v>
      </c>
      <c r="B37" s="214">
        <f>SUM(B31:B36)</f>
        <v>0</v>
      </c>
      <c r="C37" s="215">
        <f>SUM(C31:C36)*12*Summary!$B$35</f>
        <v>0</v>
      </c>
      <c r="D37" s="216">
        <f>SUM(D31:D36)</f>
        <v>0</v>
      </c>
      <c r="E37" s="215">
        <f>SUM(E31:E36)*12*Summary!$B$35</f>
        <v>25697.331487296</v>
      </c>
      <c r="F37" s="216">
        <f>SUM(F31:F36)</f>
        <v>0</v>
      </c>
      <c r="G37" s="215">
        <f>SUM(G31:G36)*12*Summary!$B$35</f>
        <v>25697.331487296</v>
      </c>
      <c r="H37" s="216">
        <f>SUM(H31:H36)</f>
        <v>0</v>
      </c>
      <c r="I37" s="215">
        <f>SUM(I31:I36)*12*Summary!$B$35</f>
        <v>25697.331487296</v>
      </c>
      <c r="J37" s="216">
        <f>SUM(J31:J36)</f>
        <v>0</v>
      </c>
      <c r="K37" s="215">
        <f>SUM(K31:K36)*12*Summary!$B$35</f>
        <v>25697.331487296</v>
      </c>
      <c r="L37" s="217"/>
      <c r="M37" s="218">
        <f xml:space="preserve"> SUM(J37,H37,F37,D37,B37)</f>
        <v>0</v>
      </c>
      <c r="N37" s="219">
        <f>SUM(K37,I37,G37,E37,C37)</f>
        <v>102789.325949184</v>
      </c>
      <c r="O37" s="220"/>
      <c r="P37" s="215">
        <f>SUM(P31:P36)*12*Summary!$B$35</f>
        <v>25697.331487296</v>
      </c>
      <c r="Q37" s="215">
        <f>SUM(Q31:Q36)*12*Summary!$B$35</f>
        <v>25697.331487296</v>
      </c>
      <c r="R37" s="215">
        <f>SUM(R31:R36)*12*Summary!$B$35</f>
        <v>25697.331487296</v>
      </c>
      <c r="S37" s="215">
        <f>SUM(S31:S36)*12*Summary!$B$35</f>
        <v>25697.331487296</v>
      </c>
      <c r="T37" s="215">
        <f>SUM(T31:T36)*12*Summary!$B$35</f>
        <v>25697.331487296</v>
      </c>
      <c r="U37" s="217"/>
      <c r="V37" s="221">
        <f>SUM(P37,T37,S37,R37,Q37)</f>
        <v>128486.65743648</v>
      </c>
    </row>
    <row r="38" spans="1:22" ht="15" thickBot="1" x14ac:dyDescent="0.4">
      <c r="A38" s="180" t="s">
        <v>75</v>
      </c>
      <c r="B38" s="229"/>
      <c r="C38" s="230"/>
      <c r="D38" s="230"/>
      <c r="E38" s="230"/>
      <c r="F38" s="230"/>
      <c r="G38" s="230"/>
      <c r="H38" s="230"/>
      <c r="I38" s="230"/>
      <c r="J38" s="230"/>
      <c r="K38" s="231"/>
      <c r="L38" s="232"/>
      <c r="M38" s="233"/>
      <c r="N38" s="230"/>
      <c r="O38" s="234"/>
      <c r="P38" s="230"/>
      <c r="Q38" s="230"/>
      <c r="R38" s="230"/>
      <c r="S38" s="230"/>
      <c r="T38" s="230"/>
      <c r="U38" s="232"/>
      <c r="V38" s="230"/>
    </row>
    <row r="39" spans="1:22" s="159" customFormat="1" ht="15" thickBot="1" x14ac:dyDescent="0.4">
      <c r="A39" s="109" t="s">
        <v>179</v>
      </c>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 thickBot="1" x14ac:dyDescent="0.4">
      <c r="A40" s="58" t="s">
        <v>185</v>
      </c>
      <c r="B40" s="199"/>
      <c r="C40" s="200">
        <v>1.1869021E-2</v>
      </c>
      <c r="D40" s="199"/>
      <c r="E40" s="200">
        <v>1.1869021E-2</v>
      </c>
      <c r="F40" s="199"/>
      <c r="G40" s="200">
        <v>1.1869021E-2</v>
      </c>
      <c r="H40" s="199"/>
      <c r="I40" s="200">
        <v>1.1869021E-2</v>
      </c>
      <c r="J40" s="199"/>
      <c r="K40" s="200">
        <v>1.1869021E-2</v>
      </c>
      <c r="L40" s="202"/>
      <c r="M40" s="203"/>
      <c r="N40" s="203"/>
      <c r="O40" s="204"/>
      <c r="P40" s="200">
        <v>1.1869021E-2</v>
      </c>
      <c r="Q40" s="200">
        <v>1.1869021E-2</v>
      </c>
      <c r="R40" s="200">
        <v>1.1869021E-2</v>
      </c>
      <c r="S40" s="200">
        <v>1.1869021E-2</v>
      </c>
      <c r="T40" s="200">
        <v>1.1869021E-2</v>
      </c>
      <c r="U40" s="202"/>
      <c r="V40" s="205"/>
    </row>
    <row r="41" spans="1:22" s="159" customFormat="1" ht="15" thickBot="1" x14ac:dyDescent="0.4">
      <c r="A41" s="58"/>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 thickBot="1" x14ac:dyDescent="0.4">
      <c r="A42" s="58"/>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 thickBot="1" x14ac:dyDescent="0.4">
      <c r="A43" s="58"/>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9"/>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99</v>
      </c>
      <c r="B45" s="214">
        <f>SUM(B39:B44)</f>
        <v>0</v>
      </c>
      <c r="C45" s="215">
        <f>SUM(C39:C44)*12*Summary!$B$36</f>
        <v>25697.332510595999</v>
      </c>
      <c r="D45" s="216">
        <f>SUM(D39:D44)</f>
        <v>0</v>
      </c>
      <c r="E45" s="215">
        <f>SUM(E39:E44)*12*Summary!$B$36</f>
        <v>25697.332510595999</v>
      </c>
      <c r="F45" s="216">
        <f>SUM(F39:F44)</f>
        <v>0</v>
      </c>
      <c r="G45" s="215">
        <f>SUM(G39:G44)*12*Summary!$B$36</f>
        <v>25697.332510595999</v>
      </c>
      <c r="H45" s="216">
        <f>SUM(H39:H44)</f>
        <v>0</v>
      </c>
      <c r="I45" s="215">
        <f>SUM(I39:I44)*12*Summary!$B$36</f>
        <v>25697.332510595999</v>
      </c>
      <c r="J45" s="216">
        <f>SUM(J39:J44)</f>
        <v>0</v>
      </c>
      <c r="K45" s="215">
        <f>SUM(K39:K44)*12*Summary!$B$36</f>
        <v>25697.332510595999</v>
      </c>
      <c r="L45" s="217"/>
      <c r="M45" s="218">
        <f xml:space="preserve"> SUM(J45,H45,F45,D45,B45)</f>
        <v>0</v>
      </c>
      <c r="N45" s="219">
        <f>SUM(K45,I45,G45,E45,C45)</f>
        <v>128486.66255297999</v>
      </c>
      <c r="O45" s="220"/>
      <c r="P45" s="215">
        <f>SUM(P39:P44)*12*Summary!$B$36</f>
        <v>25697.332510595999</v>
      </c>
      <c r="Q45" s="215">
        <f>SUM(Q39:Q44)*12*Summary!$B$36</f>
        <v>25697.332510595999</v>
      </c>
      <c r="R45" s="215">
        <f>SUM(R39:R44)*12*Summary!$B$36</f>
        <v>25697.332510595999</v>
      </c>
      <c r="S45" s="215">
        <f>SUM(S39:S44)*12*Summary!$B$36</f>
        <v>25697.332510595999</v>
      </c>
      <c r="T45" s="215">
        <f>SUM(T39:T44)*12*Summary!$B$36</f>
        <v>25697.332510595999</v>
      </c>
      <c r="U45" s="217"/>
      <c r="V45" s="221">
        <f>SUM(P45,T45,S45,R45,Q45)</f>
        <v>128486.66255297999</v>
      </c>
    </row>
    <row r="46" spans="1:22" ht="15" thickBot="1" x14ac:dyDescent="0.4">
      <c r="A46" s="180" t="s">
        <v>76</v>
      </c>
      <c r="B46" s="229"/>
      <c r="C46" s="230"/>
      <c r="D46" s="230"/>
      <c r="E46" s="230"/>
      <c r="F46" s="230"/>
      <c r="G46" s="230"/>
      <c r="H46" s="230"/>
      <c r="I46" s="230"/>
      <c r="J46" s="230"/>
      <c r="K46" s="231"/>
      <c r="L46" s="232"/>
      <c r="M46" s="233"/>
      <c r="N46" s="238"/>
      <c r="O46" s="234"/>
      <c r="P46" s="230"/>
      <c r="Q46" s="230"/>
      <c r="R46" s="230"/>
      <c r="S46" s="230"/>
      <c r="T46" s="238"/>
      <c r="U46" s="232"/>
      <c r="V46" s="238"/>
    </row>
    <row r="47" spans="1:22" s="159" customFormat="1" ht="15" thickBot="1" x14ac:dyDescent="0.4">
      <c r="A47" s="109" t="s">
        <v>167</v>
      </c>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 thickBot="1" x14ac:dyDescent="0.4">
      <c r="A48" s="58" t="s">
        <v>185</v>
      </c>
      <c r="B48" s="199"/>
      <c r="C48" s="200"/>
      <c r="D48" s="199"/>
      <c r="E48" s="200">
        <v>1.8751209000000001E-2</v>
      </c>
      <c r="F48" s="199"/>
      <c r="G48" s="200">
        <v>1.8751209000000001E-2</v>
      </c>
      <c r="H48" s="199"/>
      <c r="I48" s="200">
        <v>1.8751209000000001E-2</v>
      </c>
      <c r="J48" s="199"/>
      <c r="K48" s="200">
        <v>1.8751209000000001E-2</v>
      </c>
      <c r="L48" s="202"/>
      <c r="M48" s="203"/>
      <c r="N48" s="203"/>
      <c r="O48" s="204"/>
      <c r="P48" s="200">
        <v>1.8751209000000001E-2</v>
      </c>
      <c r="Q48" s="200">
        <v>1.8751209000000001E-2</v>
      </c>
      <c r="R48" s="200">
        <v>1.8751209000000001E-2</v>
      </c>
      <c r="S48" s="200">
        <v>1.8751209000000001E-2</v>
      </c>
      <c r="T48" s="200">
        <v>1.8751209000000001E-2</v>
      </c>
      <c r="U48" s="202"/>
      <c r="V48" s="205"/>
    </row>
    <row r="49" spans="1:22" s="159" customFormat="1" ht="15" thickBot="1" x14ac:dyDescent="0.4">
      <c r="A49" s="58"/>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 thickBot="1" x14ac:dyDescent="0.4">
      <c r="A50" s="58"/>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9"/>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102</v>
      </c>
      <c r="B53" s="239">
        <f>SUM(B47:B52)</f>
        <v>0</v>
      </c>
      <c r="C53" s="215">
        <f>SUM(C47:C52)*12*Summary!$B$37</f>
        <v>0</v>
      </c>
      <c r="D53" s="216">
        <f>SUM(D47:D52)</f>
        <v>0</v>
      </c>
      <c r="E53" s="215">
        <f>SUM(E47:E52)*12*Summary!$B$37</f>
        <v>25697.331857124002</v>
      </c>
      <c r="F53" s="216">
        <f>SUM(F47:F52)</f>
        <v>0</v>
      </c>
      <c r="G53" s="215">
        <f>SUM(G47:G52)*12*Summary!$B$37</f>
        <v>25697.331857124002</v>
      </c>
      <c r="H53" s="216">
        <f>SUM(H47:H52)</f>
        <v>0</v>
      </c>
      <c r="I53" s="215">
        <f>SUM(I47:I52)*12*Summary!$B$37</f>
        <v>25697.331857124002</v>
      </c>
      <c r="J53" s="216">
        <f>SUM(J47:J52)</f>
        <v>0</v>
      </c>
      <c r="K53" s="215">
        <f>SUM(K47:K52)*12*Summary!$B$37</f>
        <v>25697.331857124002</v>
      </c>
      <c r="L53" s="217"/>
      <c r="M53" s="218">
        <f xml:space="preserve"> SUM(J53,H53,F53,D53,B53)</f>
        <v>0</v>
      </c>
      <c r="N53" s="219">
        <f>SUM(K53,I53,G53,E53,C53)</f>
        <v>102789.32742849601</v>
      </c>
      <c r="O53" s="220"/>
      <c r="P53" s="215">
        <f>SUM(P47:P52)*12*Summary!$B$37</f>
        <v>25697.331857124002</v>
      </c>
      <c r="Q53" s="215">
        <f>SUM(Q47:Q52)*12*Summary!$B$37</f>
        <v>25697.331857124002</v>
      </c>
      <c r="R53" s="215">
        <f>SUM(R47:R52)*12*Summary!$B$37</f>
        <v>25697.331857124002</v>
      </c>
      <c r="S53" s="215">
        <f>SUM(S47:S52)*12*Summary!$B$37</f>
        <v>25697.331857124002</v>
      </c>
      <c r="T53" s="215">
        <f>SUM(T47:T52)*12*Summary!$B$37</f>
        <v>25697.331857124002</v>
      </c>
      <c r="U53" s="217"/>
      <c r="V53" s="221">
        <f>SUM(P53,T53,S53,R53,Q53)</f>
        <v>128486.65928562</v>
      </c>
    </row>
    <row r="54" spans="1:22" ht="15" thickBot="1" x14ac:dyDescent="0.4">
      <c r="A54" s="180" t="s">
        <v>77</v>
      </c>
      <c r="B54" s="229"/>
      <c r="C54" s="230"/>
      <c r="D54" s="230"/>
      <c r="E54" s="230"/>
      <c r="F54" s="230"/>
      <c r="G54" s="230"/>
      <c r="H54" s="230"/>
      <c r="I54" s="230"/>
      <c r="J54" s="230"/>
      <c r="K54" s="231"/>
      <c r="L54" s="232"/>
      <c r="M54" s="233"/>
      <c r="N54" s="238"/>
      <c r="O54" s="234"/>
      <c r="P54" s="230"/>
      <c r="Q54" s="230"/>
      <c r="R54" s="230"/>
      <c r="S54" s="230"/>
      <c r="T54" s="240"/>
      <c r="U54" s="232"/>
      <c r="V54" s="238"/>
    </row>
    <row r="55" spans="1:22" s="159" customFormat="1" ht="15" thickBot="1" x14ac:dyDescent="0.4">
      <c r="A55" s="109" t="s">
        <v>168</v>
      </c>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 thickBot="1" x14ac:dyDescent="0.4">
      <c r="A56" s="58" t="s">
        <v>185</v>
      </c>
      <c r="B56" s="199"/>
      <c r="C56" s="200"/>
      <c r="D56" s="199"/>
      <c r="E56" s="200">
        <v>3.3937309999999998E-2</v>
      </c>
      <c r="F56" s="199"/>
      <c r="G56" s="200">
        <v>3.3937309999999998E-2</v>
      </c>
      <c r="H56" s="200" t="s">
        <v>158</v>
      </c>
      <c r="I56" s="200">
        <v>3.3937309999999998E-2</v>
      </c>
      <c r="J56" s="199"/>
      <c r="K56" s="200">
        <v>3.3937309999999998E-2</v>
      </c>
      <c r="L56" s="202"/>
      <c r="M56" s="203"/>
      <c r="N56" s="203"/>
      <c r="O56" s="204"/>
      <c r="P56" s="200">
        <v>3.3937309999999998E-2</v>
      </c>
      <c r="Q56" s="200">
        <v>3.3937309999999998E-2</v>
      </c>
      <c r="R56" s="200">
        <v>3.3937309999999998E-2</v>
      </c>
      <c r="S56" s="200">
        <v>3.3937309999999998E-2</v>
      </c>
      <c r="T56" s="200">
        <v>3.3937309999999998E-2</v>
      </c>
      <c r="U56" s="202"/>
      <c r="V56" s="205"/>
    </row>
    <row r="57" spans="1:22" s="159" customFormat="1" ht="15" thickBot="1" x14ac:dyDescent="0.4">
      <c r="A57" s="58"/>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 thickBot="1" x14ac:dyDescent="0.4">
      <c r="A58" s="58"/>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9"/>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100</v>
      </c>
      <c r="B61" s="214">
        <f>SUM(B55:B60)</f>
        <v>0</v>
      </c>
      <c r="C61" s="215">
        <f>SUM(C55:C60)*12*Summary!$B$38</f>
        <v>0</v>
      </c>
      <c r="D61" s="216">
        <f>SUM(D55:D60)</f>
        <v>0</v>
      </c>
      <c r="E61" s="215">
        <f>SUM(E55:E60)*12*Summary!$B$38</f>
        <v>25697.331131999999</v>
      </c>
      <c r="F61" s="216">
        <f>SUM(F55:F60)</f>
        <v>0</v>
      </c>
      <c r="G61" s="215">
        <f>SUM(G55:G60)*12*Summary!$B$38</f>
        <v>25697.331131999999</v>
      </c>
      <c r="H61" s="216">
        <f>SUM(H55:H60)</f>
        <v>0</v>
      </c>
      <c r="I61" s="215">
        <f>SUM(I55:I60)*12*Summary!$B$38</f>
        <v>25697.331131999999</v>
      </c>
      <c r="J61" s="216">
        <f>SUM(J55:J60)</f>
        <v>0</v>
      </c>
      <c r="K61" s="215">
        <f>SUM(K55:K60)*12*Summary!$B$38</f>
        <v>25697.331131999999</v>
      </c>
      <c r="L61" s="217"/>
      <c r="M61" s="218">
        <f xml:space="preserve"> SUM(J61,H61,F61,D61,B61)</f>
        <v>0</v>
      </c>
      <c r="N61" s="219">
        <f>SUM(K61,I61,G61,E61,C61)</f>
        <v>102789.324528</v>
      </c>
      <c r="O61" s="220"/>
      <c r="P61" s="215">
        <f>SUM(P55:P60)*12*Summary!$B$38</f>
        <v>25697.331131999999</v>
      </c>
      <c r="Q61" s="215">
        <f>SUM(Q55:Q60)*12*Summary!$B$38</f>
        <v>25697.331131999999</v>
      </c>
      <c r="R61" s="215">
        <f>SUM(R55:R60)*12*Summary!$B$38</f>
        <v>25697.331131999999</v>
      </c>
      <c r="S61" s="215">
        <f>SUM(S55:S60)*12*Summary!$B$38</f>
        <v>25697.331131999999</v>
      </c>
      <c r="T61" s="215">
        <f>SUM(T55:T60)*12*Summary!$B$38</f>
        <v>25697.331131999999</v>
      </c>
      <c r="U61" s="217"/>
      <c r="V61" s="221">
        <f>SUM(P61,T61,S61,R61,Q61)</f>
        <v>128486.65565999999</v>
      </c>
    </row>
    <row r="62" spans="1:22" ht="15" thickBot="1" x14ac:dyDescent="0.4">
      <c r="A62" s="181" t="s">
        <v>85</v>
      </c>
      <c r="B62" s="242">
        <f t="shared" ref="B62:K62" si="0">SUM(B13+B21+B29+B37+B45+B53+B61)</f>
        <v>0</v>
      </c>
      <c r="C62" s="242">
        <f t="shared" si="0"/>
        <v>77091.993861095994</v>
      </c>
      <c r="D62" s="242">
        <f t="shared" si="0"/>
        <v>0</v>
      </c>
      <c r="E62" s="242">
        <f t="shared" si="0"/>
        <v>179881.319736156</v>
      </c>
      <c r="F62" s="242">
        <f t="shared" si="0"/>
        <v>0</v>
      </c>
      <c r="G62" s="242">
        <f t="shared" si="0"/>
        <v>179881.319736156</v>
      </c>
      <c r="H62" s="242">
        <f t="shared" si="0"/>
        <v>0</v>
      </c>
      <c r="I62" s="242">
        <f t="shared" si="0"/>
        <v>179881.319736156</v>
      </c>
      <c r="J62" s="242">
        <f t="shared" si="0"/>
        <v>0</v>
      </c>
      <c r="K62" s="243">
        <f t="shared" si="0"/>
        <v>179881.319736156</v>
      </c>
      <c r="L62" s="244"/>
      <c r="M62" s="242">
        <f>SUM(M13+M21+M29+M37+M45+M53+M61)</f>
        <v>0</v>
      </c>
      <c r="N62" s="242">
        <f>SUM(N13+N21+N29+N37+N45+N53+N61)</f>
        <v>796617.27280571999</v>
      </c>
      <c r="O62" s="245"/>
      <c r="P62" s="242">
        <f>SUM(P13+P21+P29+P37+P45+P53+P61)</f>
        <v>179881.319736156</v>
      </c>
      <c r="Q62" s="242">
        <f>SUM(Q13+Q21+Q29+Q37+Q45+Q53+Q61)</f>
        <v>179881.319736156</v>
      </c>
      <c r="R62" s="242">
        <f>SUM(R13+R21+R29+R37+R45+R53+R61)</f>
        <v>179881.319736156</v>
      </c>
      <c r="S62" s="242">
        <f>SUM(S13+S21+S29+S37+S45+S53+S61)</f>
        <v>179881.319736156</v>
      </c>
      <c r="T62" s="242">
        <f>SUM(T13+T21+T29+T37+T45+T53+T61)</f>
        <v>179881.319736156</v>
      </c>
      <c r="U62" s="244"/>
      <c r="V62" s="242">
        <f>SUM(V13+V21+V29+V37+V45+V53+V61)</f>
        <v>899406.59868078004</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51"/>
      <c r="B64" s="352"/>
      <c r="C64" s="352"/>
      <c r="D64" s="352"/>
      <c r="E64" s="352"/>
      <c r="K64" s="46"/>
      <c r="L64" s="67"/>
      <c r="M64" s="46"/>
      <c r="N64" s="46"/>
      <c r="O64" s="67"/>
      <c r="P64" s="46"/>
      <c r="Q64" s="46"/>
      <c r="R64" s="46"/>
      <c r="U64" s="67"/>
      <c r="V64" s="46"/>
    </row>
  </sheetData>
  <sheetProtection password="D918" sheet="1" insertRows="0" selectLockedCells="1"/>
  <mergeCells count="13">
    <mergeCell ref="A64:E64"/>
    <mergeCell ref="J4:K4"/>
    <mergeCell ref="B3:K3"/>
    <mergeCell ref="B4:C4"/>
    <mergeCell ref="D4:E4"/>
    <mergeCell ref="F4:G4"/>
    <mergeCell ref="H4:I4"/>
    <mergeCell ref="B1:T1"/>
    <mergeCell ref="B2:T2"/>
    <mergeCell ref="A3:A5"/>
    <mergeCell ref="M3:N3"/>
    <mergeCell ref="P3:T3"/>
    <mergeCell ref="M4:N4"/>
  </mergeCells>
  <printOptions gridLines="1"/>
  <pageMargins left="0.25" right="0.25" top="0.75" bottom="0.75" header="0.3" footer="0.3"/>
  <pageSetup paperSize="5" scale="51" orientation="landscape" r:id="rId1"/>
  <headerFooter>
    <oddHeader>&amp;C&amp;"-,Bold"&amp;16 6264 Z1 Cost Proposal Option C ESInet &amp; NGCS Revision One</oddHeader>
    <oddFooter>&amp;L&amp;A&amp;C&amp;P&amp;R&amp;D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0.249977111117893"/>
    <pageSetUpPr fitToPage="1"/>
  </sheetPr>
  <dimension ref="A1:V64"/>
  <sheetViews>
    <sheetView view="pageLayout" zoomScale="70" zoomScaleNormal="60" zoomScalePageLayoutView="70" workbookViewId="0">
      <selection activeCell="T56" sqref="T56"/>
    </sheetView>
  </sheetViews>
  <sheetFormatPr defaultColWidth="6.453125" defaultRowHeight="14.5" x14ac:dyDescent="0.35"/>
  <cols>
    <col min="1" max="1" width="45.1796875" customWidth="1"/>
    <col min="2" max="11" width="23.54296875" customWidth="1"/>
    <col min="12" max="12" width="23.54296875" style="55" hidden="1" customWidth="1"/>
    <col min="13" max="14" width="23.54296875" hidden="1" customWidth="1"/>
    <col min="15" max="15" width="23.54296875" style="55" hidden="1" customWidth="1"/>
    <col min="16" max="20" width="23.54296875" customWidth="1"/>
    <col min="21" max="21" width="1" style="55" hidden="1" customWidth="1"/>
    <col min="22" max="22" width="20.453125" hidden="1" customWidth="1"/>
  </cols>
  <sheetData>
    <row r="1" spans="1:22" x14ac:dyDescent="0.35">
      <c r="A1" s="182" t="s">
        <v>60</v>
      </c>
      <c r="B1" s="357" t="str">
        <f>Summary!B2</f>
        <v xml:space="preserve">BAFO -Centurylink  (NGCS &amp; ESINET Solution 2) </v>
      </c>
      <c r="C1" s="358"/>
      <c r="D1" s="358"/>
      <c r="E1" s="358"/>
      <c r="F1" s="358"/>
      <c r="G1" s="358"/>
      <c r="H1" s="358"/>
      <c r="I1" s="358"/>
      <c r="J1" s="358"/>
      <c r="K1" s="358"/>
      <c r="L1" s="358"/>
      <c r="M1" s="358"/>
      <c r="N1" s="358"/>
      <c r="O1" s="358"/>
      <c r="P1" s="358"/>
      <c r="Q1" s="358"/>
      <c r="R1" s="358"/>
      <c r="S1" s="358"/>
      <c r="T1" s="358"/>
      <c r="U1"/>
    </row>
    <row r="2" spans="1:22" ht="15" thickBot="1" x14ac:dyDescent="0.4">
      <c r="A2" s="183" t="s">
        <v>9</v>
      </c>
      <c r="B2" s="359">
        <f>Summary!B3</f>
        <v>44082</v>
      </c>
      <c r="C2" s="360"/>
      <c r="D2" s="360"/>
      <c r="E2" s="360"/>
      <c r="F2" s="360"/>
      <c r="G2" s="360"/>
      <c r="H2" s="360"/>
      <c r="I2" s="360"/>
      <c r="J2" s="360"/>
      <c r="K2" s="360"/>
      <c r="L2" s="360"/>
      <c r="M2" s="360"/>
      <c r="N2" s="360"/>
      <c r="O2" s="360"/>
      <c r="P2" s="360"/>
      <c r="Q2" s="360"/>
      <c r="R2" s="360"/>
      <c r="S2" s="360"/>
      <c r="T2" s="360"/>
      <c r="U2"/>
    </row>
    <row r="3" spans="1:22" ht="15" thickBot="1" x14ac:dyDescent="0.4">
      <c r="A3" s="379" t="s">
        <v>26</v>
      </c>
      <c r="B3" s="349" t="s">
        <v>19</v>
      </c>
      <c r="C3" s="347"/>
      <c r="D3" s="347"/>
      <c r="E3" s="347"/>
      <c r="F3" s="347"/>
      <c r="G3" s="347"/>
      <c r="H3" s="347"/>
      <c r="I3" s="347"/>
      <c r="J3" s="347"/>
      <c r="K3" s="367"/>
      <c r="L3" s="185"/>
      <c r="M3" s="349" t="s">
        <v>88</v>
      </c>
      <c r="N3" s="350"/>
      <c r="O3" s="185"/>
      <c r="P3" s="344"/>
      <c r="Q3" s="344"/>
      <c r="R3" s="344"/>
      <c r="S3" s="344"/>
      <c r="T3" s="345"/>
      <c r="U3" s="64"/>
      <c r="V3" s="112" t="s">
        <v>119</v>
      </c>
    </row>
    <row r="4" spans="1:22" ht="15.75" customHeight="1" thickBot="1" x14ac:dyDescent="0.4">
      <c r="A4" s="380"/>
      <c r="B4" s="346" t="s">
        <v>3</v>
      </c>
      <c r="C4" s="345"/>
      <c r="D4" s="346" t="s">
        <v>4</v>
      </c>
      <c r="E4" s="345"/>
      <c r="F4" s="346" t="s">
        <v>5</v>
      </c>
      <c r="G4" s="345"/>
      <c r="H4" s="346" t="s">
        <v>6</v>
      </c>
      <c r="I4" s="345"/>
      <c r="J4" s="346" t="s">
        <v>7</v>
      </c>
      <c r="K4" s="366"/>
      <c r="L4" s="185"/>
      <c r="M4" s="349" t="s">
        <v>89</v>
      </c>
      <c r="N4" s="350"/>
      <c r="O4" s="185"/>
      <c r="P4" s="146" t="s">
        <v>54</v>
      </c>
      <c r="Q4" s="146" t="s">
        <v>55</v>
      </c>
      <c r="R4" s="146" t="s">
        <v>56</v>
      </c>
      <c r="S4" s="146" t="s">
        <v>57</v>
      </c>
      <c r="T4" s="146" t="s">
        <v>58</v>
      </c>
      <c r="U4" s="64"/>
      <c r="V4" s="112" t="s">
        <v>120</v>
      </c>
    </row>
    <row r="5" spans="1:22" ht="15" thickBot="1" x14ac:dyDescent="0.4">
      <c r="A5" s="381"/>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65"/>
      <c r="V5" s="1" t="s">
        <v>17</v>
      </c>
    </row>
    <row r="6" spans="1:22" s="55" customFormat="1" x14ac:dyDescent="0.35">
      <c r="A6" s="170" t="s">
        <v>71</v>
      </c>
      <c r="B6" s="171"/>
      <c r="C6" s="172"/>
      <c r="D6" s="173"/>
      <c r="E6" s="174"/>
      <c r="F6" s="173"/>
      <c r="G6" s="175"/>
      <c r="H6" s="171"/>
      <c r="I6" s="174"/>
      <c r="J6" s="173"/>
      <c r="K6" s="176"/>
      <c r="L6" s="177"/>
      <c r="M6" s="172"/>
      <c r="N6" s="172"/>
      <c r="O6" s="177"/>
      <c r="P6" s="172"/>
      <c r="Q6" s="172"/>
      <c r="R6" s="172"/>
      <c r="S6" s="172"/>
      <c r="T6" s="172"/>
      <c r="U6" s="66"/>
      <c r="V6" s="56"/>
    </row>
    <row r="7" spans="1:22" s="159" customFormat="1" ht="15" thickBot="1" x14ac:dyDescent="0.4">
      <c r="A7" s="58" t="s">
        <v>176</v>
      </c>
      <c r="B7" s="199"/>
      <c r="C7" s="200"/>
      <c r="D7" s="199"/>
      <c r="E7" s="200"/>
      <c r="F7" s="199"/>
      <c r="G7" s="200"/>
      <c r="H7" s="199"/>
      <c r="I7" s="200"/>
      <c r="J7" s="199"/>
      <c r="K7" s="201"/>
      <c r="L7" s="202"/>
      <c r="M7" s="203"/>
      <c r="N7" s="203"/>
      <c r="O7" s="204"/>
      <c r="P7" s="200"/>
      <c r="Q7" s="200"/>
      <c r="R7" s="200"/>
      <c r="S7" s="200"/>
      <c r="T7" s="200"/>
      <c r="U7" s="202"/>
      <c r="V7" s="203"/>
    </row>
    <row r="8" spans="1:22" s="159" customFormat="1" ht="15" thickBot="1" x14ac:dyDescent="0.4">
      <c r="A8" s="58" t="s">
        <v>186</v>
      </c>
      <c r="B8" s="199"/>
      <c r="C8" s="200">
        <v>8.1023800000000002E-4</v>
      </c>
      <c r="D8" s="199"/>
      <c r="E8" s="200">
        <v>8.1023800000000002E-4</v>
      </c>
      <c r="F8" s="199"/>
      <c r="G8" s="200">
        <v>8.1023800000000002E-4</v>
      </c>
      <c r="H8" s="199"/>
      <c r="I8" s="200">
        <v>8.1023800000000002E-4</v>
      </c>
      <c r="J8" s="199"/>
      <c r="K8" s="200">
        <v>8.1023800000000002E-4</v>
      </c>
      <c r="L8" s="202"/>
      <c r="M8" s="203"/>
      <c r="N8" s="203"/>
      <c r="O8" s="204"/>
      <c r="P8" s="200">
        <v>8.1023800000000002E-4</v>
      </c>
      <c r="Q8" s="200">
        <v>8.1023800000000002E-4</v>
      </c>
      <c r="R8" s="200">
        <v>8.1023800000000002E-4</v>
      </c>
      <c r="S8" s="200">
        <v>8.1023800000000002E-4</v>
      </c>
      <c r="T8" s="200">
        <v>8.1023800000000002E-4</v>
      </c>
      <c r="U8" s="202"/>
      <c r="V8" s="205"/>
    </row>
    <row r="9" spans="1:22" s="159" customFormat="1" ht="15" thickBot="1" x14ac:dyDescent="0.4">
      <c r="A9" s="58" t="s">
        <v>187</v>
      </c>
      <c r="B9" s="206">
        <v>2880</v>
      </c>
      <c r="C9" s="207"/>
      <c r="D9" s="206"/>
      <c r="E9" s="207"/>
      <c r="F9" s="206"/>
      <c r="G9" s="207"/>
      <c r="H9" s="206"/>
      <c r="I9" s="207"/>
      <c r="J9" s="206"/>
      <c r="K9" s="208"/>
      <c r="L9" s="202"/>
      <c r="M9" s="203"/>
      <c r="N9" s="203"/>
      <c r="O9" s="204"/>
      <c r="P9" s="207"/>
      <c r="Q9" s="207"/>
      <c r="R9" s="207"/>
      <c r="S9" s="207"/>
      <c r="T9" s="207"/>
      <c r="U9" s="202"/>
      <c r="V9" s="205"/>
    </row>
    <row r="10" spans="1:22" s="159" customFormat="1" ht="15" thickBot="1" x14ac:dyDescent="0.4">
      <c r="A10" s="58" t="s">
        <v>188</v>
      </c>
      <c r="B10" s="206">
        <v>3486</v>
      </c>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9"/>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95</v>
      </c>
      <c r="B13" s="214">
        <f>SUM(B7:B12)</f>
        <v>6366</v>
      </c>
      <c r="C13" s="215">
        <f>SUM(C7:C12)*12*Summary!$B$32</f>
        <v>2519.998986648</v>
      </c>
      <c r="D13" s="216">
        <f>SUM(D7:D12)</f>
        <v>0</v>
      </c>
      <c r="E13" s="215">
        <f>SUM(E7:E12)*12*Summary!$B$32</f>
        <v>2519.998986648</v>
      </c>
      <c r="F13" s="216">
        <f>SUM(F7:F12)</f>
        <v>0</v>
      </c>
      <c r="G13" s="215">
        <f>SUM(G7:G12)*12*Summary!$B$32</f>
        <v>2519.998986648</v>
      </c>
      <c r="H13" s="216">
        <f>SUM(H7:H12)</f>
        <v>0</v>
      </c>
      <c r="I13" s="215">
        <f>SUM(I7:I12)*12*Summary!$B$32</f>
        <v>2519.998986648</v>
      </c>
      <c r="J13" s="216">
        <f>SUM(J7:J12)</f>
        <v>0</v>
      </c>
      <c r="K13" s="215">
        <f>SUM(K7:K12)*12*Summary!$B$32</f>
        <v>2519.998986648</v>
      </c>
      <c r="L13" s="217"/>
      <c r="M13" s="218">
        <f xml:space="preserve"> SUM(J13,H13,F13,D13,B13)</f>
        <v>6366</v>
      </c>
      <c r="N13" s="219">
        <f>SUM(K13,I13,G13,E13,C13)</f>
        <v>12599.994933239999</v>
      </c>
      <c r="O13" s="220"/>
      <c r="P13" s="215">
        <f>SUM(P7:P12)*12*Summary!$B$32</f>
        <v>2519.998986648</v>
      </c>
      <c r="Q13" s="215">
        <f>SUM(Q7:Q12)*12*Summary!$B$32</f>
        <v>2519.998986648</v>
      </c>
      <c r="R13" s="215">
        <f>SUM(R7:R12)*12*Summary!$B$32</f>
        <v>2519.998986648</v>
      </c>
      <c r="S13" s="215">
        <f>SUM(S7:S12)*12*Summary!$B$32</f>
        <v>2519.998986648</v>
      </c>
      <c r="T13" s="215">
        <f>SUM(T7:T12)*12*Summary!$B$32</f>
        <v>2519.998986648</v>
      </c>
      <c r="U13" s="293"/>
      <c r="V13" s="294">
        <f>SUM(P13,T13,S13,R13,Q13)</f>
        <v>12599.994933239999</v>
      </c>
    </row>
    <row r="14" spans="1:22" s="57" customFormat="1" x14ac:dyDescent="0.35">
      <c r="A14" s="179" t="s">
        <v>72</v>
      </c>
      <c r="B14" s="222"/>
      <c r="C14" s="223"/>
      <c r="D14" s="223"/>
      <c r="E14" s="223"/>
      <c r="F14" s="223"/>
      <c r="G14" s="223"/>
      <c r="H14" s="223"/>
      <c r="I14" s="223"/>
      <c r="J14" s="223"/>
      <c r="K14" s="224"/>
      <c r="L14" s="225"/>
      <c r="M14" s="226"/>
      <c r="N14" s="227"/>
      <c r="O14" s="228"/>
      <c r="P14" s="223"/>
      <c r="Q14" s="223"/>
      <c r="R14" s="223"/>
      <c r="S14" s="223"/>
      <c r="T14" s="223"/>
      <c r="U14" s="295"/>
      <c r="V14" s="296"/>
    </row>
    <row r="15" spans="1:22" s="159" customFormat="1" ht="15" thickBot="1" x14ac:dyDescent="0.4">
      <c r="A15" s="58" t="s">
        <v>165</v>
      </c>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 thickBot="1" x14ac:dyDescent="0.4">
      <c r="A16" s="58" t="s">
        <v>186</v>
      </c>
      <c r="C16" s="200">
        <v>4.1005499999999999E-4</v>
      </c>
      <c r="D16" s="199"/>
      <c r="E16" s="200">
        <v>4.1005499999999999E-4</v>
      </c>
      <c r="F16" s="199"/>
      <c r="G16" s="200">
        <v>4.1005499999999999E-4</v>
      </c>
      <c r="H16" s="199"/>
      <c r="I16" s="200">
        <v>4.1005499999999999E-4</v>
      </c>
      <c r="J16" s="199"/>
      <c r="K16" s="200">
        <v>4.1005499999999999E-4</v>
      </c>
      <c r="L16" s="202"/>
      <c r="M16" s="203"/>
      <c r="N16" s="203"/>
      <c r="O16" s="204"/>
      <c r="P16" s="200">
        <v>4.1005499999999999E-4</v>
      </c>
      <c r="Q16" s="200">
        <v>4.1005499999999999E-4</v>
      </c>
      <c r="R16" s="200">
        <v>4.1005499999999999E-4</v>
      </c>
      <c r="S16" s="200">
        <v>4.1005499999999999E-4</v>
      </c>
      <c r="T16" s="200">
        <v>4.1005499999999999E-4</v>
      </c>
      <c r="U16" s="202"/>
      <c r="V16" s="205"/>
    </row>
    <row r="17" spans="1:22" s="159" customFormat="1" ht="15" thickBot="1" x14ac:dyDescent="0.4">
      <c r="A17" s="58" t="s">
        <v>187</v>
      </c>
      <c r="B17" s="206">
        <v>2880</v>
      </c>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 thickBot="1" x14ac:dyDescent="0.4">
      <c r="A18" s="58" t="s">
        <v>188</v>
      </c>
      <c r="B18" s="206">
        <v>3486</v>
      </c>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9"/>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96</v>
      </c>
      <c r="B21" s="214">
        <f>SUM(B15:B20)</f>
        <v>6366</v>
      </c>
      <c r="C21" s="215">
        <f>SUM(C15:C20)*12*Summary!$B$33</f>
        <v>2519.99792316</v>
      </c>
      <c r="D21" s="216">
        <f>SUM(D15:D20)</f>
        <v>0</v>
      </c>
      <c r="E21" s="215">
        <f>SUM(E15:E20)*12*Summary!$B$33</f>
        <v>2519.99792316</v>
      </c>
      <c r="F21" s="216">
        <f>SUM(F15:F20)</f>
        <v>0</v>
      </c>
      <c r="G21" s="215">
        <f>SUM(G15:G20)*12*Summary!$B$33</f>
        <v>2519.99792316</v>
      </c>
      <c r="H21" s="216">
        <f>SUM(H15:H20)</f>
        <v>0</v>
      </c>
      <c r="I21" s="215">
        <f>SUM(I15:I20)*12*Summary!$B$33</f>
        <v>2519.99792316</v>
      </c>
      <c r="J21" s="216">
        <f>SUM(J15:J20)</f>
        <v>0</v>
      </c>
      <c r="K21" s="215">
        <f>SUM(K15:K20)*12*Summary!$B$33</f>
        <v>2519.99792316</v>
      </c>
      <c r="L21" s="217"/>
      <c r="M21" s="218">
        <f xml:space="preserve"> SUM(J21,H21,F21,D21,B21)</f>
        <v>6366</v>
      </c>
      <c r="N21" s="219">
        <f>SUM(K21,I21,G21,E21,C21)</f>
        <v>12599.989615800001</v>
      </c>
      <c r="O21" s="220"/>
      <c r="P21" s="215">
        <f>SUM(P15:P20)*12*Summary!$B$33</f>
        <v>2519.99792316</v>
      </c>
      <c r="Q21" s="215">
        <f>SUM(Q15:Q20)*12*Summary!$B$33</f>
        <v>2519.99792316</v>
      </c>
      <c r="R21" s="215">
        <f>SUM(R15:R20)*12*Summary!$B$33</f>
        <v>2519.99792316</v>
      </c>
      <c r="S21" s="215">
        <f>SUM(S15:S20)*12*Summary!$B$33</f>
        <v>2519.99792316</v>
      </c>
      <c r="T21" s="215">
        <f>SUM(T15:T20)*12*Summary!$B$33</f>
        <v>2519.99792316</v>
      </c>
      <c r="U21" s="293"/>
      <c r="V21" s="294">
        <f>SUM(P21,T21,S21,R21,Q21)</f>
        <v>12599.989615800001</v>
      </c>
    </row>
    <row r="22" spans="1:22" ht="15" thickBot="1" x14ac:dyDescent="0.4">
      <c r="A22" s="180" t="s">
        <v>73</v>
      </c>
      <c r="B22" s="229"/>
      <c r="C22" s="230"/>
      <c r="D22" s="230"/>
      <c r="E22" s="230"/>
      <c r="F22" s="230"/>
      <c r="G22" s="230"/>
      <c r="H22" s="230"/>
      <c r="I22" s="230"/>
      <c r="J22" s="230"/>
      <c r="K22" s="231"/>
      <c r="L22" s="232"/>
      <c r="M22" s="233"/>
      <c r="N22" s="230"/>
      <c r="O22" s="234"/>
      <c r="P22" s="230"/>
      <c r="Q22" s="230"/>
      <c r="R22" s="230"/>
      <c r="S22" s="230"/>
      <c r="T22" s="230"/>
      <c r="U22" s="297"/>
      <c r="V22" s="298"/>
    </row>
    <row r="23" spans="1:22" s="159" customFormat="1" ht="15" thickBot="1" x14ac:dyDescent="0.4">
      <c r="A23" s="109" t="s">
        <v>164</v>
      </c>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 thickBot="1" x14ac:dyDescent="0.4">
      <c r="A24" s="58" t="s">
        <v>186</v>
      </c>
      <c r="B24" s="199"/>
      <c r="C24" s="200"/>
      <c r="D24" s="199"/>
      <c r="E24" s="200">
        <v>2.7201900000000003E-4</v>
      </c>
      <c r="F24" s="199"/>
      <c r="G24" s="200">
        <v>2.7201900000000003E-4</v>
      </c>
      <c r="H24" s="199"/>
      <c r="I24" s="200">
        <v>2.7201900000000003E-4</v>
      </c>
      <c r="J24" s="199"/>
      <c r="K24" s="200">
        <v>2.7201900000000003E-4</v>
      </c>
      <c r="L24" s="202"/>
      <c r="M24" s="203"/>
      <c r="N24" s="203"/>
      <c r="O24" s="204"/>
      <c r="P24" s="200">
        <v>2.7201900000000003E-4</v>
      </c>
      <c r="Q24" s="200">
        <v>2.7201900000000003E-4</v>
      </c>
      <c r="R24" s="200">
        <v>2.7201900000000003E-4</v>
      </c>
      <c r="S24" s="200">
        <v>2.7201900000000003E-4</v>
      </c>
      <c r="T24" s="200">
        <v>2.7201900000000003E-4</v>
      </c>
      <c r="U24" s="202"/>
      <c r="V24" s="205"/>
    </row>
    <row r="25" spans="1:22" s="159" customFormat="1" ht="15" thickBot="1" x14ac:dyDescent="0.4">
      <c r="A25" s="58" t="s">
        <v>187</v>
      </c>
      <c r="B25" s="206"/>
      <c r="C25" s="207"/>
      <c r="D25" s="206">
        <v>2880</v>
      </c>
      <c r="E25" s="207"/>
      <c r="F25" s="206"/>
      <c r="G25" s="207"/>
      <c r="H25" s="206"/>
      <c r="I25" s="207"/>
      <c r="J25" s="206"/>
      <c r="K25" s="208"/>
      <c r="L25" s="202"/>
      <c r="M25" s="203"/>
      <c r="N25" s="203"/>
      <c r="O25" s="204"/>
      <c r="P25" s="207"/>
      <c r="Q25" s="207"/>
      <c r="R25" s="207"/>
      <c r="S25" s="207"/>
      <c r="T25" s="207"/>
      <c r="U25" s="202"/>
      <c r="V25" s="205"/>
    </row>
    <row r="26" spans="1:22" s="159" customFormat="1" ht="15" thickBot="1" x14ac:dyDescent="0.4">
      <c r="A26" s="58" t="s">
        <v>188</v>
      </c>
      <c r="B26" s="206"/>
      <c r="C26" s="207"/>
      <c r="D26" s="206">
        <v>3486</v>
      </c>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9"/>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97</v>
      </c>
      <c r="B29" s="214">
        <f>SUM(B23:B28)</f>
        <v>0</v>
      </c>
      <c r="C29" s="215">
        <f>SUM(C23:C28)*12*Summary!$B$34</f>
        <v>0</v>
      </c>
      <c r="D29" s="216">
        <f>SUM(D23:D28)</f>
        <v>6366</v>
      </c>
      <c r="E29" s="215">
        <f>SUM(E23:E28)*12*Summary!$B$34</f>
        <v>2520.0036013680001</v>
      </c>
      <c r="F29" s="216">
        <f>SUM(F23:F28)</f>
        <v>0</v>
      </c>
      <c r="G29" s="215">
        <f>SUM(G23:G28)*12*Summary!$B$34</f>
        <v>2520.0036013680001</v>
      </c>
      <c r="H29" s="216">
        <f>SUM(H23:H28)</f>
        <v>0</v>
      </c>
      <c r="I29" s="215">
        <f>SUM(I23:I28)*12*Summary!$B$34</f>
        <v>2520.0036013680001</v>
      </c>
      <c r="J29" s="216">
        <f>SUM(J23:J28)</f>
        <v>0</v>
      </c>
      <c r="K29" s="215">
        <f>SUM(K23:K28)*12*Summary!$B$34</f>
        <v>2520.0036013680001</v>
      </c>
      <c r="L29" s="217"/>
      <c r="M29" s="218">
        <f xml:space="preserve"> SUM(J29,H29,F29,D29,B29)</f>
        <v>6366</v>
      </c>
      <c r="N29" s="219">
        <f>SUM(K29,I29,G29,E29,C29)</f>
        <v>10080.014405472</v>
      </c>
      <c r="O29" s="220"/>
      <c r="P29" s="215">
        <f>SUM(P23:P28)*12*Summary!$B$34</f>
        <v>2520.0036013680001</v>
      </c>
      <c r="Q29" s="215">
        <f>SUM(Q23:Q28)*12*Summary!$B$34</f>
        <v>2520.0036013680001</v>
      </c>
      <c r="R29" s="215">
        <f>SUM(R23:R28)*12*Summary!$B$34</f>
        <v>2520.0036013680001</v>
      </c>
      <c r="S29" s="215">
        <f>SUM(S23:S28)*12*Summary!$B$34</f>
        <v>2520.0036013680001</v>
      </c>
      <c r="T29" s="215">
        <f>SUM(T23:T28)*12*Summary!$B$34</f>
        <v>2520.0036013680001</v>
      </c>
      <c r="U29" s="293"/>
      <c r="V29" s="294">
        <f>SUM(P29,T29,S29,R29,Q29)</f>
        <v>12600.01800684</v>
      </c>
    </row>
    <row r="30" spans="1:22" ht="15" thickBot="1" x14ac:dyDescent="0.4">
      <c r="A30" s="180" t="s">
        <v>74</v>
      </c>
      <c r="B30" s="229"/>
      <c r="C30" s="230"/>
      <c r="D30" s="230"/>
      <c r="E30" s="230"/>
      <c r="F30" s="230"/>
      <c r="G30" s="230"/>
      <c r="H30" s="230"/>
      <c r="I30" s="230"/>
      <c r="J30" s="230"/>
      <c r="K30" s="231"/>
      <c r="L30" s="232"/>
      <c r="M30" s="233"/>
      <c r="N30" s="230"/>
      <c r="O30" s="234"/>
      <c r="P30" s="230"/>
      <c r="Q30" s="230"/>
      <c r="R30" s="230"/>
      <c r="S30" s="230"/>
      <c r="T30" s="230"/>
      <c r="U30" s="297"/>
      <c r="V30" s="298"/>
    </row>
    <row r="31" spans="1:22" s="159" customFormat="1" ht="15" thickBot="1" x14ac:dyDescent="0.4">
      <c r="A31" s="110" t="s">
        <v>166</v>
      </c>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 thickBot="1" x14ac:dyDescent="0.4">
      <c r="A32" s="58" t="s">
        <v>186</v>
      </c>
      <c r="B32" s="199"/>
      <c r="C32" s="200"/>
      <c r="D32" s="199"/>
      <c r="E32" s="200">
        <v>7.4396849999999997E-3</v>
      </c>
      <c r="F32" s="199"/>
      <c r="G32" s="200">
        <v>7.4396849999999997E-3</v>
      </c>
      <c r="H32" s="199"/>
      <c r="I32" s="200">
        <v>7.4396849999999997E-3</v>
      </c>
      <c r="J32" s="199"/>
      <c r="K32" s="200">
        <v>7.4396849999999997E-3</v>
      </c>
      <c r="L32" s="202"/>
      <c r="M32" s="203"/>
      <c r="N32" s="203"/>
      <c r="O32" s="204"/>
      <c r="P32" s="200">
        <v>7.4396849999999997E-3</v>
      </c>
      <c r="Q32" s="200">
        <v>7.4396849999999997E-3</v>
      </c>
      <c r="R32" s="200">
        <v>7.4396849999999997E-3</v>
      </c>
      <c r="S32" s="200">
        <v>7.4396849999999997E-3</v>
      </c>
      <c r="T32" s="200">
        <v>7.4396849999999997E-3</v>
      </c>
      <c r="U32" s="202"/>
      <c r="V32" s="205"/>
    </row>
    <row r="33" spans="1:22" s="159" customFormat="1" ht="15" thickBot="1" x14ac:dyDescent="0.4">
      <c r="A33" s="58" t="s">
        <v>187</v>
      </c>
      <c r="B33" s="206"/>
      <c r="C33" s="207"/>
      <c r="D33" s="206">
        <v>2880</v>
      </c>
      <c r="E33" s="207"/>
      <c r="F33" s="206"/>
      <c r="G33" s="207"/>
      <c r="H33" s="206"/>
      <c r="I33" s="207"/>
      <c r="J33" s="206"/>
      <c r="K33" s="208"/>
      <c r="L33" s="202"/>
      <c r="M33" s="203"/>
      <c r="N33" s="203"/>
      <c r="O33" s="204"/>
      <c r="P33" s="207"/>
      <c r="Q33" s="207"/>
      <c r="R33" s="207"/>
      <c r="S33" s="207"/>
      <c r="T33" s="207"/>
      <c r="U33" s="202"/>
      <c r="V33" s="205"/>
    </row>
    <row r="34" spans="1:22" s="159" customFormat="1" ht="15" thickBot="1" x14ac:dyDescent="0.4">
      <c r="A34" s="58" t="s">
        <v>188</v>
      </c>
      <c r="B34" s="206"/>
      <c r="C34" s="207"/>
      <c r="D34" s="206">
        <v>3486</v>
      </c>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9"/>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98</v>
      </c>
      <c r="B37" s="214">
        <f>SUM(B31:B36)</f>
        <v>0</v>
      </c>
      <c r="C37" s="215">
        <f>SUM(C31:C36)*12*Summary!$B$35</f>
        <v>0</v>
      </c>
      <c r="D37" s="216">
        <f>SUM(D31:D36)</f>
        <v>6366</v>
      </c>
      <c r="E37" s="215">
        <f>SUM(E31:E36)*12*Summary!$B$35</f>
        <v>2519.9998619399998</v>
      </c>
      <c r="F37" s="216">
        <f>SUM(F31:F36)</f>
        <v>0</v>
      </c>
      <c r="G37" s="215">
        <f>SUM(G31:G36)*12*Summary!$B$35</f>
        <v>2519.9998619399998</v>
      </c>
      <c r="H37" s="216">
        <f>SUM(H31:H36)</f>
        <v>0</v>
      </c>
      <c r="I37" s="215">
        <f>SUM(I31:I36)*12*Summary!$B$35</f>
        <v>2519.9998619399998</v>
      </c>
      <c r="J37" s="216">
        <f>SUM(J31:J36)</f>
        <v>0</v>
      </c>
      <c r="K37" s="215">
        <f>SUM(K31:K36)*12*Summary!$B$35</f>
        <v>2519.9998619399998</v>
      </c>
      <c r="L37" s="217"/>
      <c r="M37" s="218">
        <f xml:space="preserve"> SUM(J37,H37,F37,D37,B37)</f>
        <v>6366</v>
      </c>
      <c r="N37" s="219">
        <f>SUM(K37,I37,G37,E37,C37)</f>
        <v>10079.999447759999</v>
      </c>
      <c r="O37" s="220"/>
      <c r="P37" s="215">
        <f>SUM(P31:P36)*12*Summary!$B$35</f>
        <v>2519.9998619399998</v>
      </c>
      <c r="Q37" s="215">
        <f>SUM(Q31:Q36)*12*Summary!$B$35</f>
        <v>2519.9998619399998</v>
      </c>
      <c r="R37" s="215">
        <f>SUM(R31:R36)*12*Summary!$B$35</f>
        <v>2519.9998619399998</v>
      </c>
      <c r="S37" s="215">
        <f>SUM(S31:S36)*12*Summary!$B$35</f>
        <v>2519.9998619399998</v>
      </c>
      <c r="T37" s="215">
        <f>SUM(T31:T36)*12*Summary!$B$35</f>
        <v>2519.9998619399998</v>
      </c>
      <c r="U37" s="293"/>
      <c r="V37" s="294">
        <f>SUM(P37,T37,S37,R37,Q37)</f>
        <v>12599.999309699999</v>
      </c>
    </row>
    <row r="38" spans="1:22" ht="15" thickBot="1" x14ac:dyDescent="0.4">
      <c r="A38" s="180" t="s">
        <v>75</v>
      </c>
      <c r="B38" s="229"/>
      <c r="C38" s="230"/>
      <c r="D38" s="230"/>
      <c r="E38" s="230"/>
      <c r="F38" s="230"/>
      <c r="G38" s="230"/>
      <c r="H38" s="230"/>
      <c r="I38" s="230"/>
      <c r="J38" s="230"/>
      <c r="K38" s="231"/>
      <c r="L38" s="232"/>
      <c r="M38" s="233"/>
      <c r="N38" s="230"/>
      <c r="O38" s="234"/>
      <c r="P38" s="230"/>
      <c r="Q38" s="230"/>
      <c r="R38" s="230"/>
      <c r="S38" s="230"/>
      <c r="T38" s="230"/>
      <c r="U38" s="297"/>
      <c r="V38" s="298"/>
    </row>
    <row r="39" spans="1:22" s="159" customFormat="1" ht="15" thickBot="1" x14ac:dyDescent="0.4">
      <c r="A39" s="109" t="s">
        <v>179</v>
      </c>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 thickBot="1" x14ac:dyDescent="0.4">
      <c r="A40" s="58" t="s">
        <v>186</v>
      </c>
      <c r="B40" s="199"/>
      <c r="C40" s="200">
        <v>1.163931E-3</v>
      </c>
      <c r="D40" s="199"/>
      <c r="E40" s="200">
        <v>1.163931E-3</v>
      </c>
      <c r="F40" s="199"/>
      <c r="G40" s="200">
        <v>1.163931E-3</v>
      </c>
      <c r="H40" s="199"/>
      <c r="I40" s="200">
        <v>1.163931E-3</v>
      </c>
      <c r="J40" s="199"/>
      <c r="K40" s="200">
        <v>1.163931E-3</v>
      </c>
      <c r="L40" s="202"/>
      <c r="M40" s="203"/>
      <c r="N40" s="203"/>
      <c r="O40" s="204"/>
      <c r="P40" s="200">
        <v>1.163931E-3</v>
      </c>
      <c r="Q40" s="200">
        <v>1.163931E-3</v>
      </c>
      <c r="R40" s="200">
        <v>1.163931E-3</v>
      </c>
      <c r="S40" s="200">
        <v>1.163931E-3</v>
      </c>
      <c r="T40" s="200">
        <v>1.163931E-3</v>
      </c>
      <c r="U40" s="202"/>
      <c r="V40" s="205"/>
    </row>
    <row r="41" spans="1:22" s="159" customFormat="1" ht="15" thickBot="1" x14ac:dyDescent="0.4">
      <c r="A41" s="58" t="s">
        <v>187</v>
      </c>
      <c r="B41" s="206">
        <v>2880</v>
      </c>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 thickBot="1" x14ac:dyDescent="0.4">
      <c r="A42" s="58" t="s">
        <v>188</v>
      </c>
      <c r="B42" s="206">
        <v>3486</v>
      </c>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 thickBot="1" x14ac:dyDescent="0.4">
      <c r="A43" s="58"/>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9"/>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99</v>
      </c>
      <c r="B45" s="214">
        <f>SUM(B39:B44)</f>
        <v>6366</v>
      </c>
      <c r="C45" s="215">
        <f>SUM(C39:C44)*12*Summary!$B$36</f>
        <v>2519.9990737560001</v>
      </c>
      <c r="D45" s="216">
        <f>SUM(D39:D44)</f>
        <v>0</v>
      </c>
      <c r="E45" s="215">
        <f>SUM(E39:E44)*12*Summary!$B$36</f>
        <v>2519.9990737560001</v>
      </c>
      <c r="F45" s="216">
        <f>SUM(F39:F44)</f>
        <v>0</v>
      </c>
      <c r="G45" s="215">
        <f>SUM(G39:G44)*12*Summary!$B$36</f>
        <v>2519.9990737560001</v>
      </c>
      <c r="H45" s="216">
        <f>SUM(H39:H44)</f>
        <v>0</v>
      </c>
      <c r="I45" s="215">
        <f>SUM(I39:I44)*12*Summary!$B$36</f>
        <v>2519.9990737560001</v>
      </c>
      <c r="J45" s="216">
        <f>SUM(J39:J44)</f>
        <v>0</v>
      </c>
      <c r="K45" s="215">
        <f>SUM(K39:K44)*12*Summary!$B$36</f>
        <v>2519.9990737560001</v>
      </c>
      <c r="L45" s="217"/>
      <c r="M45" s="218">
        <f xml:space="preserve"> SUM(J45,H45,F45,D45,B45)</f>
        <v>6366</v>
      </c>
      <c r="N45" s="219">
        <f>SUM(K45,I45,G45,E45,C45)</f>
        <v>12599.995368780001</v>
      </c>
      <c r="O45" s="220"/>
      <c r="P45" s="215">
        <f>SUM(P39:P44)*12*Summary!$B$36</f>
        <v>2519.9990737560001</v>
      </c>
      <c r="Q45" s="215">
        <f>SUM(Q39:Q44)*12*Summary!$B$36</f>
        <v>2519.9990737560001</v>
      </c>
      <c r="R45" s="215">
        <f>SUM(R39:R44)*12*Summary!$B$36</f>
        <v>2519.9990737560001</v>
      </c>
      <c r="S45" s="215">
        <f>SUM(S39:S44)*12*Summary!$B$36</f>
        <v>2519.9990737560001</v>
      </c>
      <c r="T45" s="215">
        <f>SUM(T39:T44)*12*Summary!$B$36</f>
        <v>2519.9990737560001</v>
      </c>
      <c r="U45" s="293"/>
      <c r="V45" s="294">
        <f>SUM(P45,T45,S45,R45,Q45)</f>
        <v>12599.995368780001</v>
      </c>
    </row>
    <row r="46" spans="1:22" ht="15" thickBot="1" x14ac:dyDescent="0.4">
      <c r="A46" s="180" t="s">
        <v>76</v>
      </c>
      <c r="B46" s="229"/>
      <c r="C46" s="230"/>
      <c r="D46" s="230"/>
      <c r="E46" s="230"/>
      <c r="F46" s="230"/>
      <c r="G46" s="230"/>
      <c r="H46" s="230"/>
      <c r="I46" s="230"/>
      <c r="J46" s="230"/>
      <c r="K46" s="231"/>
      <c r="L46" s="232"/>
      <c r="M46" s="233"/>
      <c r="N46" s="238"/>
      <c r="O46" s="234"/>
      <c r="P46" s="230"/>
      <c r="Q46" s="230"/>
      <c r="R46" s="230"/>
      <c r="S46" s="230"/>
      <c r="T46" s="238"/>
      <c r="U46" s="297"/>
      <c r="V46" s="300"/>
    </row>
    <row r="47" spans="1:22" s="159" customFormat="1" ht="15" thickBot="1" x14ac:dyDescent="0.4">
      <c r="A47" s="109" t="s">
        <v>167</v>
      </c>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 thickBot="1" x14ac:dyDescent="0.4">
      <c r="A48" s="58" t="s">
        <v>186</v>
      </c>
      <c r="B48" s="199"/>
      <c r="C48" s="200"/>
      <c r="D48" s="199"/>
      <c r="E48" s="200">
        <v>1.838831E-3</v>
      </c>
      <c r="F48" s="199"/>
      <c r="G48" s="200">
        <v>1.838831E-3</v>
      </c>
      <c r="H48" s="199"/>
      <c r="I48" s="200">
        <v>1.838831E-3</v>
      </c>
      <c r="J48" s="199"/>
      <c r="K48" s="200">
        <v>1.838831E-3</v>
      </c>
      <c r="L48" s="202"/>
      <c r="M48" s="203"/>
      <c r="N48" s="203"/>
      <c r="O48" s="204"/>
      <c r="P48" s="200">
        <v>1.838831E-3</v>
      </c>
      <c r="Q48" s="200">
        <v>1.838831E-3</v>
      </c>
      <c r="R48" s="200">
        <v>1.838831E-3</v>
      </c>
      <c r="S48" s="200">
        <v>1.838831E-3</v>
      </c>
      <c r="T48" s="200">
        <v>1.838831E-3</v>
      </c>
      <c r="U48" s="202"/>
      <c r="V48" s="205"/>
    </row>
    <row r="49" spans="1:22" s="159" customFormat="1" ht="15" thickBot="1" x14ac:dyDescent="0.4">
      <c r="A49" s="58" t="s">
        <v>187</v>
      </c>
      <c r="B49" s="206"/>
      <c r="C49" s="207"/>
      <c r="D49" s="206">
        <v>2880</v>
      </c>
      <c r="E49" s="207"/>
      <c r="F49" s="206"/>
      <c r="G49" s="207"/>
      <c r="H49" s="206"/>
      <c r="I49" s="207"/>
      <c r="J49" s="206"/>
      <c r="K49" s="208"/>
      <c r="L49" s="202"/>
      <c r="M49" s="203"/>
      <c r="N49" s="203"/>
      <c r="O49" s="204"/>
      <c r="P49" s="207"/>
      <c r="Q49" s="207"/>
      <c r="R49" s="207"/>
      <c r="S49" s="207"/>
      <c r="T49" s="207"/>
      <c r="U49" s="202"/>
      <c r="V49" s="205"/>
    </row>
    <row r="50" spans="1:22" s="159" customFormat="1" ht="15" thickBot="1" x14ac:dyDescent="0.4">
      <c r="A50" s="58" t="s">
        <v>188</v>
      </c>
      <c r="B50" s="206"/>
      <c r="C50" s="207"/>
      <c r="D50" s="206">
        <v>3486</v>
      </c>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9"/>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102</v>
      </c>
      <c r="B53" s="239">
        <f>SUM(B47:B52)</f>
        <v>0</v>
      </c>
      <c r="C53" s="215">
        <f>SUM(C47:C52)*12*Summary!$B$37</f>
        <v>0</v>
      </c>
      <c r="D53" s="216">
        <f>SUM(D47:D52)</f>
        <v>6366</v>
      </c>
      <c r="E53" s="215">
        <f>SUM(E47:E52)*12*Summary!$B$37</f>
        <v>2520.0002003159998</v>
      </c>
      <c r="F53" s="216">
        <f>SUM(F47:F52)</f>
        <v>0</v>
      </c>
      <c r="G53" s="215">
        <f>SUM(G47:G52)*12*Summary!$B$37</f>
        <v>2520.0002003159998</v>
      </c>
      <c r="H53" s="216">
        <f>SUM(H47:H52)</f>
        <v>0</v>
      </c>
      <c r="I53" s="215">
        <f>SUM(I47:I52)*12*Summary!$B$37</f>
        <v>2520.0002003159998</v>
      </c>
      <c r="J53" s="216">
        <f>SUM(J47:J52)</f>
        <v>0</v>
      </c>
      <c r="K53" s="215">
        <f>SUM(K47:K52)*12*Summary!$B$37</f>
        <v>2520.0002003159998</v>
      </c>
      <c r="L53" s="217"/>
      <c r="M53" s="218">
        <f xml:space="preserve"> SUM(J53,H53,F53,D53,B53)</f>
        <v>6366</v>
      </c>
      <c r="N53" s="219">
        <f>SUM(K53,I53,G53,E53,C53)</f>
        <v>10080.000801263999</v>
      </c>
      <c r="O53" s="220"/>
      <c r="P53" s="215">
        <f>SUM(P47:P52)*12*Summary!$B$37</f>
        <v>2520.0002003159998</v>
      </c>
      <c r="Q53" s="215">
        <f>SUM(Q47:Q52)*12*Summary!$B$37</f>
        <v>2520.0002003159998</v>
      </c>
      <c r="R53" s="215">
        <f>SUM(R47:R52)*12*Summary!$B$37</f>
        <v>2520.0002003159998</v>
      </c>
      <c r="S53" s="215">
        <f>SUM(S47:S52)*12*Summary!$B$37</f>
        <v>2520.0002003159998</v>
      </c>
      <c r="T53" s="215">
        <f>SUM(T47:T52)*12*Summary!$B$37</f>
        <v>2520.0002003159998</v>
      </c>
      <c r="U53" s="293"/>
      <c r="V53" s="294">
        <f>SUM(P53,T53,S53,R53,Q53)</f>
        <v>12600.00100158</v>
      </c>
    </row>
    <row r="54" spans="1:22" ht="15" thickBot="1" x14ac:dyDescent="0.4">
      <c r="A54" s="180" t="s">
        <v>77</v>
      </c>
      <c r="B54" s="229"/>
      <c r="C54" s="230"/>
      <c r="D54" s="230"/>
      <c r="E54" s="230"/>
      <c r="F54" s="230"/>
      <c r="G54" s="230"/>
      <c r="H54" s="230"/>
      <c r="I54" s="230"/>
      <c r="J54" s="230"/>
      <c r="K54" s="231"/>
      <c r="L54" s="232"/>
      <c r="M54" s="233"/>
      <c r="N54" s="238"/>
      <c r="O54" s="234"/>
      <c r="P54" s="230"/>
      <c r="Q54" s="230"/>
      <c r="R54" s="230"/>
      <c r="S54" s="230"/>
      <c r="T54" s="240"/>
      <c r="U54" s="297"/>
      <c r="V54" s="300"/>
    </row>
    <row r="55" spans="1:22" s="159" customFormat="1" ht="15" thickBot="1" x14ac:dyDescent="0.4">
      <c r="A55" s="109" t="s">
        <v>168</v>
      </c>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 thickBot="1" x14ac:dyDescent="0.4">
      <c r="A56" s="58" t="s">
        <v>186</v>
      </c>
      <c r="B56" s="199"/>
      <c r="C56" s="200"/>
      <c r="D56" s="199"/>
      <c r="E56" s="200">
        <v>3.3280509999999998E-3</v>
      </c>
      <c r="F56" s="199"/>
      <c r="G56" s="200">
        <v>3.3280509999999998E-3</v>
      </c>
      <c r="H56" s="199"/>
      <c r="I56" s="200">
        <v>3.3280509999999998E-3</v>
      </c>
      <c r="J56" s="199"/>
      <c r="K56" s="200">
        <v>3.3280509999999998E-3</v>
      </c>
      <c r="L56" s="202"/>
      <c r="M56" s="203"/>
      <c r="N56" s="203"/>
      <c r="O56" s="204"/>
      <c r="P56" s="200">
        <v>3.3280509999999998E-3</v>
      </c>
      <c r="Q56" s="200">
        <v>3.3280509999999998E-3</v>
      </c>
      <c r="R56" s="200">
        <v>3.3280509999999998E-3</v>
      </c>
      <c r="S56" s="200">
        <v>3.3280509999999998E-3</v>
      </c>
      <c r="T56" s="200">
        <v>3.3280509999999998E-3</v>
      </c>
      <c r="U56" s="202"/>
      <c r="V56" s="205"/>
    </row>
    <row r="57" spans="1:22" s="159" customFormat="1" ht="15" thickBot="1" x14ac:dyDescent="0.4">
      <c r="A57" s="58" t="s">
        <v>187</v>
      </c>
      <c r="B57" s="206"/>
      <c r="C57" s="207"/>
      <c r="D57" s="206">
        <v>2880</v>
      </c>
      <c r="E57" s="207"/>
      <c r="F57" s="206"/>
      <c r="G57" s="207"/>
      <c r="H57" s="206"/>
      <c r="I57" s="207"/>
      <c r="J57" s="206"/>
      <c r="K57" s="208"/>
      <c r="L57" s="202"/>
      <c r="M57" s="203"/>
      <c r="N57" s="203"/>
      <c r="O57" s="204"/>
      <c r="P57" s="207"/>
      <c r="Q57" s="207"/>
      <c r="R57" s="207"/>
      <c r="S57" s="207"/>
      <c r="T57" s="207"/>
      <c r="U57" s="202"/>
      <c r="V57" s="205"/>
    </row>
    <row r="58" spans="1:22" s="159" customFormat="1" ht="15" thickBot="1" x14ac:dyDescent="0.4">
      <c r="A58" s="58" t="s">
        <v>188</v>
      </c>
      <c r="B58" s="206"/>
      <c r="C58" s="207"/>
      <c r="D58" s="206">
        <v>3486</v>
      </c>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9"/>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100</v>
      </c>
      <c r="B61" s="214">
        <f>SUM(B55:B60)</f>
        <v>0</v>
      </c>
      <c r="C61" s="215">
        <f>SUM(C55:C60)*12*Summary!$B$38</f>
        <v>0</v>
      </c>
      <c r="D61" s="216">
        <f>SUM(D55:D60)</f>
        <v>6366</v>
      </c>
      <c r="E61" s="215">
        <f>SUM(E55:E60)*12*Summary!$B$38</f>
        <v>2520.0002172</v>
      </c>
      <c r="F61" s="216">
        <f>SUM(F55:F60)</f>
        <v>0</v>
      </c>
      <c r="G61" s="215">
        <f>SUM(G55:G60)*12*Summary!$B$38</f>
        <v>2520.0002172</v>
      </c>
      <c r="H61" s="216">
        <f>SUM(H55:H60)</f>
        <v>0</v>
      </c>
      <c r="I61" s="215">
        <f>SUM(I55:I60)*12*Summary!$B$38</f>
        <v>2520.0002172</v>
      </c>
      <c r="J61" s="216">
        <f>SUM(J55:J60)</f>
        <v>0</v>
      </c>
      <c r="K61" s="215">
        <f>SUM(K55:K60)*12*Summary!$B$38</f>
        <v>2520.0002172</v>
      </c>
      <c r="L61" s="217"/>
      <c r="M61" s="218">
        <f xml:space="preserve"> SUM(J61,H61,F61,D61,B61)</f>
        <v>6366</v>
      </c>
      <c r="N61" s="219">
        <f>SUM(K61,I61,G61,E61,C61)</f>
        <v>10080.0008688</v>
      </c>
      <c r="O61" s="220"/>
      <c r="P61" s="215">
        <f>SUM(P55:P60)*12*Summary!$B$38</f>
        <v>2520.0002172</v>
      </c>
      <c r="Q61" s="215">
        <f>SUM(Q55:Q60)*12*Summary!$B$38</f>
        <v>2520.0002172</v>
      </c>
      <c r="R61" s="215">
        <f>SUM(R55:R60)*12*Summary!$B$38</f>
        <v>2520.0002172</v>
      </c>
      <c r="S61" s="215">
        <f>SUM(S55:S60)*12*Summary!$B$38</f>
        <v>2520.0002172</v>
      </c>
      <c r="T61" s="215">
        <f>SUM(T55:T60)*12*Summary!$B$38</f>
        <v>2520.0002172</v>
      </c>
      <c r="U61" s="293"/>
      <c r="V61" s="294">
        <f>SUM(P61,T61,S61,R61,Q61)</f>
        <v>12600.001086</v>
      </c>
    </row>
    <row r="62" spans="1:22" ht="15" thickBot="1" x14ac:dyDescent="0.4">
      <c r="A62" s="181" t="s">
        <v>86</v>
      </c>
      <c r="B62" s="242">
        <f t="shared" ref="B62:K62" si="0">SUM(B13+B21+B29+B37+B45+B53+B61)</f>
        <v>19098</v>
      </c>
      <c r="C62" s="242">
        <f t="shared" si="0"/>
        <v>7559.9959835640002</v>
      </c>
      <c r="D62" s="242">
        <f t="shared" si="0"/>
        <v>25464</v>
      </c>
      <c r="E62" s="242">
        <f t="shared" si="0"/>
        <v>17639.999864387999</v>
      </c>
      <c r="F62" s="242">
        <f t="shared" si="0"/>
        <v>0</v>
      </c>
      <c r="G62" s="242">
        <f t="shared" si="0"/>
        <v>17639.999864387999</v>
      </c>
      <c r="H62" s="242">
        <f t="shared" si="0"/>
        <v>0</v>
      </c>
      <c r="I62" s="242">
        <f t="shared" si="0"/>
        <v>17639.999864387999</v>
      </c>
      <c r="J62" s="242">
        <f t="shared" si="0"/>
        <v>0</v>
      </c>
      <c r="K62" s="243">
        <f t="shared" si="0"/>
        <v>17639.999864387999</v>
      </c>
      <c r="L62" s="244"/>
      <c r="M62" s="242">
        <f>SUM(M13+M21+M29+M37+M45+M53+M61)</f>
        <v>44562</v>
      </c>
      <c r="N62" s="242">
        <f>SUM(N13+N21+N29+N37+N45+N53+N61)</f>
        <v>78119.995441116</v>
      </c>
      <c r="O62" s="245"/>
      <c r="P62" s="242">
        <f>SUM(P13+P21+P29+P37+P45+P53+P61)</f>
        <v>17639.999864387999</v>
      </c>
      <c r="Q62" s="242">
        <f>SUM(Q13+Q21+Q29+Q37+Q45+Q53+Q61)</f>
        <v>17639.999864387999</v>
      </c>
      <c r="R62" s="242">
        <f>SUM(R13+R21+R29+R37+R45+R53+R61)</f>
        <v>17639.999864387999</v>
      </c>
      <c r="S62" s="242">
        <f>SUM(S13+S21+S29+S37+S45+S53+S61)</f>
        <v>17639.999864387999</v>
      </c>
      <c r="T62" s="242">
        <f>SUM(T13+T21+T29+T37+T45+T53+T61)</f>
        <v>17639.999864387999</v>
      </c>
      <c r="U62" s="301"/>
      <c r="V62" s="302">
        <f>SUM(V13+V21+V29+V37+V45+V53+V61)</f>
        <v>88199.999321940006</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51"/>
      <c r="B64" s="352"/>
      <c r="C64" s="352"/>
      <c r="D64" s="352"/>
      <c r="E64" s="352"/>
      <c r="K64" s="46"/>
      <c r="L64" s="67"/>
      <c r="M64" s="46"/>
      <c r="N64" s="46"/>
      <c r="O64" s="67"/>
      <c r="P64" s="46"/>
      <c r="Q64" s="46"/>
      <c r="R64" s="46"/>
      <c r="U64" s="67"/>
      <c r="V64" s="46"/>
    </row>
  </sheetData>
  <sheetProtection password="D918" sheet="1" insertRows="0" selectLockedCells="1"/>
  <mergeCells count="13">
    <mergeCell ref="A64:E64"/>
    <mergeCell ref="J4:K4"/>
    <mergeCell ref="B3:K3"/>
    <mergeCell ref="B4:C4"/>
    <mergeCell ref="D4:E4"/>
    <mergeCell ref="F4:G4"/>
    <mergeCell ref="H4:I4"/>
    <mergeCell ref="B1:T1"/>
    <mergeCell ref="B2:T2"/>
    <mergeCell ref="A3:A5"/>
    <mergeCell ref="M3:N3"/>
    <mergeCell ref="P3:T3"/>
    <mergeCell ref="M4:N4"/>
  </mergeCells>
  <printOptions gridLines="1"/>
  <pageMargins left="0.25" right="0.25" top="0.75" bottom="0.75" header="0.3" footer="0.3"/>
  <pageSetup paperSize="5" scale="43" orientation="landscape" r:id="rId1"/>
  <headerFooter>
    <oddHeader>&amp;C&amp;"-,Bold"&amp;16 6264 Z1 Cost Proposal Option C ESInet &amp; NGCS Revision One</oddHeader>
    <oddFooter>&amp;L&amp;A&amp;C&amp;P&amp;R&amp;D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sheetPr>
  <dimension ref="A1:V64"/>
  <sheetViews>
    <sheetView view="pageLayout" topLeftCell="A29" zoomScale="70" zoomScaleNormal="100" zoomScalePageLayoutView="70" workbookViewId="0">
      <selection activeCell="D56" sqref="D56"/>
    </sheetView>
  </sheetViews>
  <sheetFormatPr defaultColWidth="6.453125" defaultRowHeight="14.5" x14ac:dyDescent="0.35"/>
  <cols>
    <col min="1" max="1" width="45.1796875" customWidth="1"/>
    <col min="2" max="11" width="23.54296875" customWidth="1"/>
    <col min="12" max="12" width="23.54296875" style="55" hidden="1" customWidth="1"/>
    <col min="13" max="14" width="23.54296875" hidden="1" customWidth="1"/>
    <col min="15" max="15" width="23.54296875" style="55" hidden="1" customWidth="1"/>
    <col min="16" max="20" width="23.54296875" customWidth="1"/>
    <col min="21" max="21" width="1" style="55" hidden="1" customWidth="1"/>
    <col min="22" max="22" width="20.453125" hidden="1" customWidth="1"/>
  </cols>
  <sheetData>
    <row r="1" spans="1:22" x14ac:dyDescent="0.35">
      <c r="A1" s="182" t="s">
        <v>60</v>
      </c>
      <c r="B1" s="357" t="str">
        <f>Summary!B2</f>
        <v xml:space="preserve">BAFO -Centurylink  (NGCS &amp; ESINET Solution 2) </v>
      </c>
      <c r="C1" s="358"/>
      <c r="D1" s="358"/>
      <c r="E1" s="358"/>
      <c r="F1" s="358"/>
      <c r="G1" s="358"/>
      <c r="H1" s="358"/>
      <c r="I1" s="358"/>
      <c r="J1" s="358"/>
      <c r="K1" s="358"/>
      <c r="L1" s="358"/>
      <c r="M1" s="358"/>
      <c r="N1" s="358"/>
      <c r="O1" s="358"/>
      <c r="P1" s="358"/>
      <c r="Q1" s="358"/>
      <c r="R1" s="358"/>
      <c r="S1" s="358"/>
      <c r="T1" s="358"/>
      <c r="U1"/>
    </row>
    <row r="2" spans="1:22" ht="15" thickBot="1" x14ac:dyDescent="0.4">
      <c r="A2" s="183" t="s">
        <v>9</v>
      </c>
      <c r="B2" s="359">
        <f>Summary!B3</f>
        <v>44082</v>
      </c>
      <c r="C2" s="360"/>
      <c r="D2" s="360"/>
      <c r="E2" s="360"/>
      <c r="F2" s="360"/>
      <c r="G2" s="360"/>
      <c r="H2" s="360"/>
      <c r="I2" s="360"/>
      <c r="J2" s="360"/>
      <c r="K2" s="360"/>
      <c r="L2" s="360"/>
      <c r="M2" s="360"/>
      <c r="N2" s="360"/>
      <c r="O2" s="360"/>
      <c r="P2" s="360"/>
      <c r="Q2" s="360"/>
      <c r="R2" s="360"/>
      <c r="S2" s="360"/>
      <c r="T2" s="360"/>
      <c r="U2"/>
    </row>
    <row r="3" spans="1:22" ht="15" thickBot="1" x14ac:dyDescent="0.4">
      <c r="A3" s="379" t="s">
        <v>152</v>
      </c>
      <c r="B3" s="349" t="s">
        <v>19</v>
      </c>
      <c r="C3" s="347"/>
      <c r="D3" s="347"/>
      <c r="E3" s="347"/>
      <c r="F3" s="347"/>
      <c r="G3" s="347"/>
      <c r="H3" s="347"/>
      <c r="I3" s="347"/>
      <c r="J3" s="347"/>
      <c r="K3" s="367"/>
      <c r="L3" s="185"/>
      <c r="M3" s="349" t="s">
        <v>88</v>
      </c>
      <c r="N3" s="350"/>
      <c r="O3" s="185"/>
      <c r="P3" s="344"/>
      <c r="Q3" s="344"/>
      <c r="R3" s="344"/>
      <c r="S3" s="344"/>
      <c r="T3" s="345"/>
      <c r="U3" s="64"/>
      <c r="V3" s="191" t="s">
        <v>119</v>
      </c>
    </row>
    <row r="4" spans="1:22" ht="15.75" customHeight="1" thickBot="1" x14ac:dyDescent="0.4">
      <c r="A4" s="380"/>
      <c r="B4" s="346" t="s">
        <v>3</v>
      </c>
      <c r="C4" s="345"/>
      <c r="D4" s="346" t="s">
        <v>4</v>
      </c>
      <c r="E4" s="345"/>
      <c r="F4" s="346" t="s">
        <v>5</v>
      </c>
      <c r="G4" s="345"/>
      <c r="H4" s="346" t="s">
        <v>6</v>
      </c>
      <c r="I4" s="345"/>
      <c r="J4" s="346" t="s">
        <v>7</v>
      </c>
      <c r="K4" s="366"/>
      <c r="L4" s="185"/>
      <c r="M4" s="349" t="s">
        <v>89</v>
      </c>
      <c r="N4" s="350"/>
      <c r="O4" s="185"/>
      <c r="P4" s="190" t="s">
        <v>54</v>
      </c>
      <c r="Q4" s="190" t="s">
        <v>55</v>
      </c>
      <c r="R4" s="190" t="s">
        <v>56</v>
      </c>
      <c r="S4" s="190" t="s">
        <v>57</v>
      </c>
      <c r="T4" s="190" t="s">
        <v>58</v>
      </c>
      <c r="U4" s="64"/>
      <c r="V4" s="191" t="s">
        <v>120</v>
      </c>
    </row>
    <row r="5" spans="1:22" ht="15" thickBot="1" x14ac:dyDescent="0.4">
      <c r="A5" s="381"/>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65"/>
      <c r="V5" s="1" t="s">
        <v>17</v>
      </c>
    </row>
    <row r="6" spans="1:22" s="55" customFormat="1" x14ac:dyDescent="0.35">
      <c r="A6" s="170" t="s">
        <v>71</v>
      </c>
      <c r="B6" s="171"/>
      <c r="C6" s="172"/>
      <c r="D6" s="173"/>
      <c r="E6" s="174"/>
      <c r="F6" s="173"/>
      <c r="G6" s="175"/>
      <c r="H6" s="171"/>
      <c r="I6" s="174"/>
      <c r="J6" s="173"/>
      <c r="K6" s="176"/>
      <c r="L6" s="177"/>
      <c r="M6" s="172"/>
      <c r="N6" s="172"/>
      <c r="O6" s="177"/>
      <c r="P6" s="172"/>
      <c r="Q6" s="172"/>
      <c r="R6" s="172"/>
      <c r="S6" s="172"/>
      <c r="T6" s="172"/>
      <c r="U6" s="66"/>
      <c r="V6" s="56"/>
    </row>
    <row r="7" spans="1:22" s="159" customFormat="1" ht="15" thickBot="1" x14ac:dyDescent="0.4">
      <c r="A7" s="58" t="s">
        <v>176</v>
      </c>
      <c r="B7" s="199"/>
      <c r="C7" s="200"/>
      <c r="D7" s="199"/>
      <c r="E7" s="200"/>
      <c r="F7" s="199"/>
      <c r="G7" s="200"/>
      <c r="H7" s="199"/>
      <c r="I7" s="200"/>
      <c r="J7" s="199"/>
      <c r="K7" s="201"/>
      <c r="L7" s="202"/>
      <c r="M7" s="203"/>
      <c r="N7" s="203"/>
      <c r="O7" s="204"/>
      <c r="P7" s="200"/>
      <c r="Q7" s="200"/>
      <c r="R7" s="200"/>
      <c r="S7" s="200"/>
      <c r="T7" s="200"/>
      <c r="U7" s="202"/>
      <c r="V7" s="203"/>
    </row>
    <row r="8" spans="1:22" s="159" customFormat="1" ht="29.5" thickBot="1" x14ac:dyDescent="0.4">
      <c r="A8" s="58" t="s">
        <v>189</v>
      </c>
      <c r="B8" s="199">
        <v>578</v>
      </c>
      <c r="C8" s="200"/>
      <c r="D8" s="199"/>
      <c r="E8" s="200"/>
      <c r="F8" s="199"/>
      <c r="G8" s="200"/>
      <c r="H8" s="199"/>
      <c r="I8" s="200"/>
      <c r="J8" s="199"/>
      <c r="K8" s="201"/>
      <c r="L8" s="202"/>
      <c r="M8" s="203"/>
      <c r="N8" s="203"/>
      <c r="O8" s="204"/>
      <c r="P8" s="200"/>
      <c r="Q8" s="200"/>
      <c r="R8" s="200"/>
      <c r="S8" s="200"/>
      <c r="T8" s="200"/>
      <c r="U8" s="202"/>
      <c r="V8" s="205"/>
    </row>
    <row r="9" spans="1:22" s="159" customFormat="1" ht="29.5" thickBot="1" x14ac:dyDescent="0.4">
      <c r="A9" s="58" t="s">
        <v>192</v>
      </c>
      <c r="B9" s="206"/>
      <c r="C9" s="207"/>
      <c r="D9" s="206"/>
      <c r="E9" s="207"/>
      <c r="F9" s="206"/>
      <c r="G9" s="207"/>
      <c r="H9" s="206"/>
      <c r="I9" s="207"/>
      <c r="J9" s="206"/>
      <c r="K9" s="208"/>
      <c r="L9" s="202"/>
      <c r="M9" s="203"/>
      <c r="N9" s="203"/>
      <c r="O9" s="204"/>
      <c r="P9" s="207"/>
      <c r="Q9" s="207"/>
      <c r="R9" s="207"/>
      <c r="S9" s="207"/>
      <c r="T9" s="207"/>
      <c r="U9" s="202"/>
      <c r="V9" s="205"/>
    </row>
    <row r="10" spans="1:22" s="159" customFormat="1" ht="15" thickBot="1" x14ac:dyDescent="0.4">
      <c r="A10" s="58" t="s">
        <v>190</v>
      </c>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t="s">
        <v>191</v>
      </c>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9"/>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95</v>
      </c>
      <c r="B13" s="214">
        <f>SUM(B7:B12)</f>
        <v>578</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578</v>
      </c>
      <c r="N13" s="219">
        <f>SUM(K13,I13,G13,E13,C13)</f>
        <v>0</v>
      </c>
      <c r="O13" s="220"/>
      <c r="P13" s="215">
        <f>SUM(P7:P12)*12*Summary!$B$32</f>
        <v>0</v>
      </c>
      <c r="Q13" s="215">
        <f>SUM(Q7:Q12)*12*Summary!$B$32</f>
        <v>0</v>
      </c>
      <c r="R13" s="215">
        <f>SUM(R7:R12)*12*Summary!$B$32</f>
        <v>0</v>
      </c>
      <c r="S13" s="215">
        <f>SUM(S7:S12)*12*Summary!$B$32</f>
        <v>0</v>
      </c>
      <c r="T13" s="215">
        <f>SUM(T7:T12)*12*Summary!$B$32</f>
        <v>0</v>
      </c>
      <c r="U13" s="293"/>
      <c r="V13" s="294">
        <f>SUM(P13,T13,S13,R13,Q13)</f>
        <v>0</v>
      </c>
    </row>
    <row r="14" spans="1:22" s="57" customFormat="1" x14ac:dyDescent="0.35">
      <c r="A14" s="179" t="s">
        <v>72</v>
      </c>
      <c r="B14" s="222"/>
      <c r="C14" s="223"/>
      <c r="D14" s="223"/>
      <c r="E14" s="223"/>
      <c r="F14" s="223"/>
      <c r="G14" s="223"/>
      <c r="H14" s="223"/>
      <c r="I14" s="223"/>
      <c r="J14" s="223"/>
      <c r="K14" s="224"/>
      <c r="L14" s="225"/>
      <c r="M14" s="226"/>
      <c r="N14" s="227"/>
      <c r="O14" s="228"/>
      <c r="P14" s="223"/>
      <c r="Q14" s="223"/>
      <c r="R14" s="223"/>
      <c r="S14" s="223"/>
      <c r="T14" s="223"/>
      <c r="U14" s="295"/>
      <c r="V14" s="296"/>
    </row>
    <row r="15" spans="1:22" s="159" customFormat="1" ht="15" thickBot="1" x14ac:dyDescent="0.4">
      <c r="A15" s="58" t="s">
        <v>165</v>
      </c>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29.5" thickBot="1" x14ac:dyDescent="0.4">
      <c r="A16" s="58" t="s">
        <v>189</v>
      </c>
      <c r="B16" s="199">
        <v>578</v>
      </c>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29.5" thickBot="1" x14ac:dyDescent="0.4">
      <c r="A17" s="58" t="s">
        <v>192</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 thickBot="1" x14ac:dyDescent="0.4">
      <c r="A18" s="58" t="s">
        <v>190</v>
      </c>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t="s">
        <v>191</v>
      </c>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9"/>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96</v>
      </c>
      <c r="B21" s="214">
        <f>SUM(B15:B20)</f>
        <v>578</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578</v>
      </c>
      <c r="N21" s="219">
        <f>SUM(K21,I21,G21,E21,C21)</f>
        <v>0</v>
      </c>
      <c r="O21" s="220"/>
      <c r="P21" s="215">
        <f>SUM(P15:P20)*12*Summary!$B$33</f>
        <v>0</v>
      </c>
      <c r="Q21" s="215">
        <f>SUM(Q15:Q20)*12*Summary!$B$33</f>
        <v>0</v>
      </c>
      <c r="R21" s="215">
        <f>SUM(R15:R20)*12*Summary!$B$33</f>
        <v>0</v>
      </c>
      <c r="S21" s="215">
        <f>SUM(S15:S20)*12*Summary!$B$33</f>
        <v>0</v>
      </c>
      <c r="T21" s="215">
        <f>SUM(T15:T20)*12*Summary!$B$33</f>
        <v>0</v>
      </c>
      <c r="U21" s="293"/>
      <c r="V21" s="294">
        <f>SUM(P21,T21,S21,R21,Q21)</f>
        <v>0</v>
      </c>
    </row>
    <row r="22" spans="1:22" ht="15" thickBot="1" x14ac:dyDescent="0.4">
      <c r="A22" s="180" t="s">
        <v>73</v>
      </c>
      <c r="B22" s="229"/>
      <c r="C22" s="230"/>
      <c r="D22" s="230"/>
      <c r="E22" s="230"/>
      <c r="F22" s="230"/>
      <c r="G22" s="230"/>
      <c r="H22" s="230"/>
      <c r="I22" s="230"/>
      <c r="J22" s="230"/>
      <c r="K22" s="231"/>
      <c r="L22" s="232"/>
      <c r="M22" s="233"/>
      <c r="N22" s="230"/>
      <c r="O22" s="234"/>
      <c r="P22" s="230"/>
      <c r="Q22" s="230"/>
      <c r="R22" s="230"/>
      <c r="S22" s="230"/>
      <c r="T22" s="230"/>
      <c r="U22" s="297"/>
      <c r="V22" s="298"/>
    </row>
    <row r="23" spans="1:22" s="159" customFormat="1" ht="15" thickBot="1" x14ac:dyDescent="0.4">
      <c r="A23" s="109" t="s">
        <v>164</v>
      </c>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29.5" thickBot="1" x14ac:dyDescent="0.4">
      <c r="A24" s="58" t="s">
        <v>189</v>
      </c>
      <c r="B24" s="199"/>
      <c r="C24" s="200"/>
      <c r="D24" s="199">
        <v>578</v>
      </c>
      <c r="E24" s="200"/>
      <c r="F24" s="199"/>
      <c r="G24" s="200"/>
      <c r="H24" s="199"/>
      <c r="I24" s="200"/>
      <c r="J24" s="199"/>
      <c r="K24" s="201"/>
      <c r="L24" s="202"/>
      <c r="M24" s="203"/>
      <c r="N24" s="203"/>
      <c r="O24" s="204"/>
      <c r="P24" s="200"/>
      <c r="Q24" s="200"/>
      <c r="R24" s="200"/>
      <c r="S24" s="200"/>
      <c r="T24" s="200"/>
      <c r="U24" s="202"/>
      <c r="V24" s="205"/>
    </row>
    <row r="25" spans="1:22" s="159" customFormat="1" ht="29.5" thickBot="1" x14ac:dyDescent="0.4">
      <c r="A25" s="58" t="s">
        <v>192</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 thickBot="1" x14ac:dyDescent="0.4">
      <c r="A26" s="58" t="s">
        <v>190</v>
      </c>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t="s">
        <v>191</v>
      </c>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9"/>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97</v>
      </c>
      <c r="B29" s="214">
        <f>SUM(B23:B28)</f>
        <v>0</v>
      </c>
      <c r="C29" s="215">
        <f>SUM(C23:C28)*12*Summary!$B$34</f>
        <v>0</v>
      </c>
      <c r="D29" s="216">
        <f>SUM(D23:D28)</f>
        <v>578</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578</v>
      </c>
      <c r="N29" s="219">
        <f>SUM(K29,I29,G29,E29,C29)</f>
        <v>0</v>
      </c>
      <c r="O29" s="220"/>
      <c r="P29" s="215">
        <f>SUM(P23:P28)*12*Summary!$B$34</f>
        <v>0</v>
      </c>
      <c r="Q29" s="215">
        <f>SUM(Q23:Q28)*12*Summary!$B$34</f>
        <v>0</v>
      </c>
      <c r="R29" s="215">
        <f>SUM(R23:R28)*12*Summary!$B$34</f>
        <v>0</v>
      </c>
      <c r="S29" s="215">
        <f>SUM(S23:S28)*12*Summary!$B$34</f>
        <v>0</v>
      </c>
      <c r="T29" s="215">
        <f>SUM(T23:T28)*12*Summary!$B$34</f>
        <v>0</v>
      </c>
      <c r="U29" s="293"/>
      <c r="V29" s="294">
        <f>SUM(P29,T29,S29,R29,Q29)</f>
        <v>0</v>
      </c>
    </row>
    <row r="30" spans="1:22" ht="15" thickBot="1" x14ac:dyDescent="0.4">
      <c r="A30" s="180" t="s">
        <v>74</v>
      </c>
      <c r="B30" s="229"/>
      <c r="C30" s="230"/>
      <c r="D30" s="230"/>
      <c r="E30" s="230"/>
      <c r="F30" s="230"/>
      <c r="G30" s="230"/>
      <c r="H30" s="230"/>
      <c r="I30" s="230"/>
      <c r="J30" s="230"/>
      <c r="K30" s="231"/>
      <c r="L30" s="232"/>
      <c r="M30" s="233"/>
      <c r="N30" s="230"/>
      <c r="O30" s="234"/>
      <c r="P30" s="230"/>
      <c r="Q30" s="230"/>
      <c r="R30" s="230"/>
      <c r="S30" s="230"/>
      <c r="T30" s="230"/>
      <c r="U30" s="297"/>
      <c r="V30" s="298"/>
    </row>
    <row r="31" spans="1:22" s="159" customFormat="1" ht="15" thickBot="1" x14ac:dyDescent="0.4">
      <c r="A31" s="110" t="s">
        <v>166</v>
      </c>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29.5" thickBot="1" x14ac:dyDescent="0.4">
      <c r="A32" s="58" t="s">
        <v>189</v>
      </c>
      <c r="B32" s="199"/>
      <c r="C32" s="200"/>
      <c r="D32" s="199">
        <v>578</v>
      </c>
      <c r="E32" s="200"/>
      <c r="F32" s="199"/>
      <c r="G32" s="200"/>
      <c r="H32" s="199"/>
      <c r="I32" s="200"/>
      <c r="J32" s="199"/>
      <c r="K32" s="201"/>
      <c r="L32" s="202"/>
      <c r="M32" s="203"/>
      <c r="N32" s="203"/>
      <c r="O32" s="204"/>
      <c r="P32" s="200"/>
      <c r="Q32" s="200"/>
      <c r="R32" s="200"/>
      <c r="S32" s="200"/>
      <c r="T32" s="200"/>
      <c r="U32" s="202"/>
      <c r="V32" s="205"/>
    </row>
    <row r="33" spans="1:22" s="159" customFormat="1" ht="29.5" thickBot="1" x14ac:dyDescent="0.4">
      <c r="A33" s="58" t="s">
        <v>192</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 thickBot="1" x14ac:dyDescent="0.4">
      <c r="A34" s="58" t="s">
        <v>190</v>
      </c>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t="s">
        <v>191</v>
      </c>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9"/>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98</v>
      </c>
      <c r="B37" s="214">
        <f>SUM(B31:B36)</f>
        <v>0</v>
      </c>
      <c r="C37" s="215">
        <f>SUM(C31:C36)*12*Summary!$B$35</f>
        <v>0</v>
      </c>
      <c r="D37" s="216">
        <f>SUM(D31:D36)</f>
        <v>578</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578</v>
      </c>
      <c r="N37" s="219">
        <f>SUM(K37,I37,G37,E37,C37)</f>
        <v>0</v>
      </c>
      <c r="O37" s="220"/>
      <c r="P37" s="215">
        <f>SUM(P31:P36)*12*Summary!$B$35</f>
        <v>0</v>
      </c>
      <c r="Q37" s="215">
        <f>SUM(Q31:Q36)*12*Summary!$B$35</f>
        <v>0</v>
      </c>
      <c r="R37" s="215">
        <f>SUM(R31:R36)*12*Summary!$B$35</f>
        <v>0</v>
      </c>
      <c r="S37" s="215">
        <f>SUM(S31:S36)*12*Summary!$B$35</f>
        <v>0</v>
      </c>
      <c r="T37" s="215">
        <f>SUM(T31:T36)*12*Summary!$B$35</f>
        <v>0</v>
      </c>
      <c r="U37" s="293"/>
      <c r="V37" s="294">
        <f>SUM(P37,T37,S37,R37,Q37)</f>
        <v>0</v>
      </c>
    </row>
    <row r="38" spans="1:22" ht="15" thickBot="1" x14ac:dyDescent="0.4">
      <c r="A38" s="180" t="s">
        <v>75</v>
      </c>
      <c r="B38" s="229"/>
      <c r="C38" s="230"/>
      <c r="D38" s="230"/>
      <c r="E38" s="230"/>
      <c r="F38" s="230"/>
      <c r="G38" s="230"/>
      <c r="H38" s="230"/>
      <c r="I38" s="230"/>
      <c r="J38" s="230"/>
      <c r="K38" s="231"/>
      <c r="L38" s="232"/>
      <c r="M38" s="233"/>
      <c r="N38" s="230"/>
      <c r="O38" s="234"/>
      <c r="P38" s="230"/>
      <c r="Q38" s="230"/>
      <c r="R38" s="230"/>
      <c r="S38" s="230"/>
      <c r="T38" s="230"/>
      <c r="U38" s="297"/>
      <c r="V38" s="298"/>
    </row>
    <row r="39" spans="1:22" s="159" customFormat="1" ht="15" thickBot="1" x14ac:dyDescent="0.4">
      <c r="A39" s="109" t="s">
        <v>179</v>
      </c>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29.5" thickBot="1" x14ac:dyDescent="0.4">
      <c r="A40" s="58" t="s">
        <v>189</v>
      </c>
      <c r="B40" s="199">
        <v>578</v>
      </c>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29.5" thickBot="1" x14ac:dyDescent="0.4">
      <c r="A41" s="58" t="s">
        <v>192</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 thickBot="1" x14ac:dyDescent="0.4">
      <c r="A42" s="58" t="s">
        <v>190</v>
      </c>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 thickBot="1" x14ac:dyDescent="0.4">
      <c r="A43" s="58" t="s">
        <v>191</v>
      </c>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9"/>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99</v>
      </c>
      <c r="B45" s="214">
        <f>SUM(B39:B44)</f>
        <v>578</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578</v>
      </c>
      <c r="N45" s="219">
        <f>SUM(K45,I45,G45,E45,C45)</f>
        <v>0</v>
      </c>
      <c r="O45" s="220"/>
      <c r="P45" s="215">
        <f>SUM(P39:P44)*12*Summary!$B$36</f>
        <v>0</v>
      </c>
      <c r="Q45" s="215">
        <f>SUM(Q39:Q44)*12*Summary!$B$36</f>
        <v>0</v>
      </c>
      <c r="R45" s="215">
        <f>SUM(R39:R44)*12*Summary!$B$36</f>
        <v>0</v>
      </c>
      <c r="S45" s="215">
        <f>SUM(S39:S44)*12*Summary!$B$36</f>
        <v>0</v>
      </c>
      <c r="T45" s="215">
        <f>SUM(T39:T44)*12*Summary!$B$36</f>
        <v>0</v>
      </c>
      <c r="U45" s="293"/>
      <c r="V45" s="294">
        <f>SUM(P45,T45,S45,R45,Q45)</f>
        <v>0</v>
      </c>
    </row>
    <row r="46" spans="1:22" ht="15" thickBot="1" x14ac:dyDescent="0.4">
      <c r="A46" s="180" t="s">
        <v>76</v>
      </c>
      <c r="B46" s="229"/>
      <c r="C46" s="230"/>
      <c r="D46" s="230"/>
      <c r="E46" s="230"/>
      <c r="F46" s="230"/>
      <c r="G46" s="230"/>
      <c r="H46" s="230"/>
      <c r="I46" s="230"/>
      <c r="J46" s="230"/>
      <c r="K46" s="231"/>
      <c r="L46" s="232"/>
      <c r="M46" s="233"/>
      <c r="N46" s="238"/>
      <c r="O46" s="234"/>
      <c r="P46" s="230"/>
      <c r="Q46" s="230"/>
      <c r="R46" s="230"/>
      <c r="S46" s="230"/>
      <c r="T46" s="238"/>
      <c r="U46" s="297"/>
      <c r="V46" s="300"/>
    </row>
    <row r="47" spans="1:22" s="159" customFormat="1" ht="15" thickBot="1" x14ac:dyDescent="0.4">
      <c r="A47" s="109" t="s">
        <v>167</v>
      </c>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29.5" thickBot="1" x14ac:dyDescent="0.4">
      <c r="A48" s="58" t="s">
        <v>189</v>
      </c>
      <c r="B48" s="199"/>
      <c r="C48" s="200"/>
      <c r="D48" s="199">
        <v>578</v>
      </c>
      <c r="E48" s="200"/>
      <c r="F48" s="199"/>
      <c r="G48" s="200"/>
      <c r="H48" s="199"/>
      <c r="I48" s="200"/>
      <c r="J48" s="199"/>
      <c r="K48" s="201"/>
      <c r="L48" s="202"/>
      <c r="M48" s="203"/>
      <c r="N48" s="203"/>
      <c r="O48" s="204"/>
      <c r="P48" s="200"/>
      <c r="Q48" s="200"/>
      <c r="R48" s="200"/>
      <c r="S48" s="200"/>
      <c r="T48" s="200"/>
      <c r="U48" s="202"/>
      <c r="V48" s="205"/>
    </row>
    <row r="49" spans="1:22" s="159" customFormat="1" ht="29.5" thickBot="1" x14ac:dyDescent="0.4">
      <c r="A49" s="58" t="s">
        <v>192</v>
      </c>
      <c r="B49" s="206"/>
      <c r="C49" s="207"/>
      <c r="D49" s="206"/>
      <c r="E49" s="207"/>
      <c r="F49" s="206"/>
      <c r="G49" s="207"/>
      <c r="H49" s="206"/>
      <c r="I49" s="207"/>
      <c r="J49" s="206"/>
      <c r="K49" s="208"/>
      <c r="L49" s="202"/>
      <c r="M49" s="203"/>
      <c r="N49" s="203"/>
      <c r="O49" s="204">
        <v>1</v>
      </c>
      <c r="P49" s="207"/>
      <c r="Q49" s="207"/>
      <c r="R49" s="207"/>
      <c r="S49" s="207"/>
      <c r="T49" s="207"/>
      <c r="U49" s="202"/>
      <c r="V49" s="205"/>
    </row>
    <row r="50" spans="1:22" s="159" customFormat="1" ht="15" thickBot="1" x14ac:dyDescent="0.4">
      <c r="A50" s="58" t="s">
        <v>190</v>
      </c>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t="s">
        <v>191</v>
      </c>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9"/>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102</v>
      </c>
      <c r="B53" s="239">
        <f>SUM(B47:B52)</f>
        <v>0</v>
      </c>
      <c r="C53" s="215">
        <f>SUM(C47:C52)*12*Summary!$B$37</f>
        <v>0</v>
      </c>
      <c r="D53" s="216">
        <f>SUM(D47:D52)</f>
        <v>578</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578</v>
      </c>
      <c r="N53" s="219">
        <f>SUM(K53,I53,G53,E53,C53)</f>
        <v>0</v>
      </c>
      <c r="O53" s="220"/>
      <c r="P53" s="215">
        <f>SUM(P47:P52)*12*Summary!$B$37</f>
        <v>0</v>
      </c>
      <c r="Q53" s="215">
        <f>SUM(Q47:Q52)*12*Summary!$B$37</f>
        <v>0</v>
      </c>
      <c r="R53" s="215">
        <f>SUM(R47:R52)*12*Summary!$B$37</f>
        <v>0</v>
      </c>
      <c r="S53" s="215">
        <f>SUM(S47:S52)*12*Summary!$B$37</f>
        <v>0</v>
      </c>
      <c r="T53" s="215">
        <f>SUM(T47:T52)*12*Summary!$B$37</f>
        <v>0</v>
      </c>
      <c r="U53" s="293"/>
      <c r="V53" s="294">
        <f>SUM(P53,T53,S53,R53,Q53)</f>
        <v>0</v>
      </c>
    </row>
    <row r="54" spans="1:22" ht="15" thickBot="1" x14ac:dyDescent="0.4">
      <c r="A54" s="180" t="s">
        <v>77</v>
      </c>
      <c r="B54" s="229"/>
      <c r="C54" s="230"/>
      <c r="D54" s="230"/>
      <c r="E54" s="230"/>
      <c r="F54" s="230"/>
      <c r="G54" s="230"/>
      <c r="H54" s="230"/>
      <c r="I54" s="230"/>
      <c r="J54" s="230"/>
      <c r="K54" s="231"/>
      <c r="L54" s="232"/>
      <c r="M54" s="233"/>
      <c r="N54" s="238"/>
      <c r="O54" s="234"/>
      <c r="P54" s="230"/>
      <c r="Q54" s="230"/>
      <c r="R54" s="230"/>
      <c r="S54" s="230"/>
      <c r="T54" s="240"/>
      <c r="U54" s="297"/>
      <c r="V54" s="300"/>
    </row>
    <row r="55" spans="1:22" s="159" customFormat="1" ht="15" thickBot="1" x14ac:dyDescent="0.4">
      <c r="A55" s="109" t="s">
        <v>193</v>
      </c>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29.5" thickBot="1" x14ac:dyDescent="0.4">
      <c r="A56" s="58" t="s">
        <v>189</v>
      </c>
      <c r="B56" s="199"/>
      <c r="C56" s="200"/>
      <c r="D56" s="199">
        <v>578</v>
      </c>
      <c r="E56" s="200"/>
      <c r="F56" s="199"/>
      <c r="G56" s="200"/>
      <c r="H56" s="199"/>
      <c r="I56" s="200"/>
      <c r="J56" s="199"/>
      <c r="K56" s="201"/>
      <c r="L56" s="202"/>
      <c r="M56" s="203"/>
      <c r="N56" s="203"/>
      <c r="O56" s="204"/>
      <c r="P56" s="200"/>
      <c r="Q56" s="200"/>
      <c r="R56" s="200"/>
      <c r="S56" s="200"/>
      <c r="T56" s="200"/>
      <c r="U56" s="202"/>
      <c r="V56" s="205"/>
    </row>
    <row r="57" spans="1:22" s="159" customFormat="1" ht="29.5" thickBot="1" x14ac:dyDescent="0.4">
      <c r="A57" s="58" t="s">
        <v>192</v>
      </c>
      <c r="B57" s="206"/>
      <c r="C57" s="207"/>
      <c r="D57" s="206"/>
      <c r="E57" s="207"/>
      <c r="F57" s="206"/>
      <c r="G57" s="207"/>
      <c r="H57" s="206"/>
      <c r="I57" s="207"/>
      <c r="J57" s="206"/>
      <c r="K57" s="208"/>
      <c r="L57" s="202"/>
      <c r="M57" s="203"/>
      <c r="N57" s="203"/>
      <c r="O57" s="204">
        <v>1</v>
      </c>
      <c r="P57" s="207"/>
      <c r="Q57" s="207"/>
      <c r="R57" s="207"/>
      <c r="S57" s="207"/>
      <c r="T57" s="207"/>
      <c r="U57" s="202"/>
      <c r="V57" s="205"/>
    </row>
    <row r="58" spans="1:22" s="159" customFormat="1" ht="15" thickBot="1" x14ac:dyDescent="0.4">
      <c r="A58" s="58" t="s">
        <v>190</v>
      </c>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t="s">
        <v>191</v>
      </c>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9"/>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100</v>
      </c>
      <c r="B61" s="214">
        <f>SUM(B55:B60)</f>
        <v>0</v>
      </c>
      <c r="C61" s="215">
        <f>SUM(C55:C60)*12*Summary!$B$38</f>
        <v>0</v>
      </c>
      <c r="D61" s="216">
        <f>SUM(D55:D60)</f>
        <v>578</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578</v>
      </c>
      <c r="N61" s="219">
        <f>SUM(K61,I61,G61,E61,C61)</f>
        <v>0</v>
      </c>
      <c r="O61" s="220"/>
      <c r="P61" s="215">
        <f>SUM(P55:P60)*12*Summary!$B$38</f>
        <v>0</v>
      </c>
      <c r="Q61" s="215">
        <f>SUM(Q55:Q60)*12*Summary!$B$38</f>
        <v>0</v>
      </c>
      <c r="R61" s="215">
        <f>SUM(R55:R60)*12*Summary!$B$38</f>
        <v>0</v>
      </c>
      <c r="S61" s="215">
        <f>SUM(S55:S60)*12*Summary!$B$38</f>
        <v>0</v>
      </c>
      <c r="T61" s="215">
        <f>SUM(T55:T60)*12*Summary!$B$38</f>
        <v>0</v>
      </c>
      <c r="U61" s="293"/>
      <c r="V61" s="294">
        <f>SUM(P61,T61,S61,R61,Q61)</f>
        <v>0</v>
      </c>
    </row>
    <row r="62" spans="1:22" ht="15" thickBot="1" x14ac:dyDescent="0.4">
      <c r="A62" s="181" t="s">
        <v>153</v>
      </c>
      <c r="B62" s="242">
        <f t="shared" ref="B62:K62" si="0">SUM(B13+B21+B29+B37+B45+B53+B61)</f>
        <v>1734</v>
      </c>
      <c r="C62" s="242">
        <f t="shared" si="0"/>
        <v>0</v>
      </c>
      <c r="D62" s="242">
        <f t="shared" si="0"/>
        <v>2312</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4046</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301"/>
      <c r="V62" s="302">
        <f>SUM(V13+V21+V29+V37+V45+V53+V61)</f>
        <v>0</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51"/>
      <c r="B64" s="352"/>
      <c r="C64" s="352"/>
      <c r="D64" s="352"/>
      <c r="E64" s="352"/>
      <c r="K64" s="46"/>
      <c r="L64" s="67"/>
      <c r="M64" s="46"/>
      <c r="N64" s="46"/>
      <c r="O64" s="67"/>
      <c r="P64" s="46"/>
      <c r="Q64" s="46"/>
      <c r="R64" s="46"/>
      <c r="U64" s="67"/>
      <c r="V64" s="46"/>
    </row>
  </sheetData>
  <sheetProtection password="D918" sheet="1" insertRows="0" selectLockedCells="1"/>
  <mergeCells count="13">
    <mergeCell ref="J4:K4"/>
    <mergeCell ref="M4:N4"/>
    <mergeCell ref="A64:E64"/>
    <mergeCell ref="B1:T1"/>
    <mergeCell ref="B2:T2"/>
    <mergeCell ref="A3:A5"/>
    <mergeCell ref="B3:K3"/>
    <mergeCell ref="M3:N3"/>
    <mergeCell ref="P3:T3"/>
    <mergeCell ref="B4:C4"/>
    <mergeCell ref="D4:E4"/>
    <mergeCell ref="F4:G4"/>
    <mergeCell ref="H4:I4"/>
  </mergeCells>
  <pageMargins left="0.25" right="0.25" top="0.75" bottom="0.75" header="0.3" footer="0.3"/>
  <pageSetup paperSize="5" scale="39" orientation="landscape" r:id="rId1"/>
  <headerFooter>
    <oddHeader>&amp;C6264 Z1 Cost Proposal Option C ESInet &amp; NGCS Revision One</oddHeader>
    <oddFooter>&amp;C&amp;P</oddFooter>
  </headerFooter>
  <rowBreaks count="1" manualBreakCount="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E30"/>
  <sheetViews>
    <sheetView view="pageLayout" topLeftCell="A3" zoomScale="85" zoomScaleNormal="100" zoomScalePageLayoutView="85" workbookViewId="0">
      <selection activeCell="C20" sqref="C20"/>
    </sheetView>
  </sheetViews>
  <sheetFormatPr defaultRowHeight="14.5" x14ac:dyDescent="0.35"/>
  <cols>
    <col min="2" max="2" width="43.453125" customWidth="1"/>
    <col min="3" max="3" width="23.54296875" customWidth="1"/>
    <col min="4" max="4" width="3.453125" customWidth="1"/>
    <col min="5" max="5" width="60" bestFit="1" customWidth="1"/>
  </cols>
  <sheetData>
    <row r="1" spans="1:5" ht="29" x14ac:dyDescent="0.35">
      <c r="B1" s="130" t="s">
        <v>136</v>
      </c>
      <c r="C1" s="131"/>
    </row>
    <row r="2" spans="1:5" ht="29" x14ac:dyDescent="0.35">
      <c r="B2" s="132" t="s">
        <v>137</v>
      </c>
      <c r="C2" s="308">
        <f>'ESI net'!M14</f>
        <v>0</v>
      </c>
    </row>
    <row r="3" spans="1:5" ht="29" x14ac:dyDescent="0.35">
      <c r="B3" s="132" t="s">
        <v>138</v>
      </c>
      <c r="C3" s="308">
        <f>'ESI net'!M22</f>
        <v>0</v>
      </c>
      <c r="D3" s="115"/>
    </row>
    <row r="4" spans="1:5" ht="32.25" customHeight="1" x14ac:dyDescent="0.35">
      <c r="A4" s="310"/>
      <c r="B4" s="132" t="s">
        <v>139</v>
      </c>
      <c r="C4" s="308">
        <f>'ESI net'!M30</f>
        <v>0</v>
      </c>
      <c r="D4" s="113"/>
    </row>
    <row r="5" spans="1:5" ht="28.4" customHeight="1" x14ac:dyDescent="0.35">
      <c r="A5" s="310"/>
      <c r="B5" s="132" t="s">
        <v>140</v>
      </c>
      <c r="C5" s="308">
        <f>'ESI net'!M38</f>
        <v>0</v>
      </c>
      <c r="D5" s="113"/>
    </row>
    <row r="6" spans="1:5" ht="32.15" customHeight="1" x14ac:dyDescent="0.35">
      <c r="A6" s="310"/>
      <c r="B6" s="132" t="s">
        <v>141</v>
      </c>
      <c r="C6" s="308">
        <f>'ESI net'!M46</f>
        <v>0</v>
      </c>
      <c r="D6" s="113"/>
    </row>
    <row r="7" spans="1:5" ht="29.5" customHeight="1" x14ac:dyDescent="0.35">
      <c r="A7" s="310"/>
      <c r="B7" s="132" t="s">
        <v>142</v>
      </c>
      <c r="C7" s="308">
        <f>'ESI net'!M54</f>
        <v>0</v>
      </c>
      <c r="D7" s="113"/>
    </row>
    <row r="8" spans="1:5" ht="28.4" customHeight="1" x14ac:dyDescent="0.35">
      <c r="B8" s="132" t="s">
        <v>143</v>
      </c>
      <c r="C8" s="308">
        <f>'ESI net'!M62</f>
        <v>0</v>
      </c>
      <c r="D8" s="113"/>
    </row>
    <row r="9" spans="1:5" ht="29.15" customHeight="1" x14ac:dyDescent="0.35">
      <c r="B9" s="133" t="s">
        <v>70</v>
      </c>
      <c r="C9" s="308">
        <f>SUM(C2:C8)</f>
        <v>0</v>
      </c>
      <c r="D9" s="113"/>
    </row>
    <row r="10" spans="1:5" ht="15" customHeight="1" x14ac:dyDescent="0.35">
      <c r="B10" s="134"/>
      <c r="C10" s="134"/>
      <c r="D10" s="113"/>
    </row>
    <row r="11" spans="1:5" ht="31.4" customHeight="1" x14ac:dyDescent="0.35">
      <c r="B11" s="135" t="s">
        <v>104</v>
      </c>
      <c r="C11" s="136"/>
      <c r="D11" s="114"/>
      <c r="E11" s="47"/>
    </row>
    <row r="12" spans="1:5" ht="29" x14ac:dyDescent="0.35">
      <c r="A12" s="50"/>
      <c r="B12" s="132" t="s">
        <v>144</v>
      </c>
      <c r="C12" s="309">
        <f>SUM(LNG!M13+BCF!M13+'ESRP &amp; PRF'!M13+'ECRF &amp; LVF'!M13+SI!M13+LDB!M13+MISC!M13)</f>
        <v>8186.04</v>
      </c>
      <c r="D12" s="50"/>
    </row>
    <row r="13" spans="1:5" ht="24.65" customHeight="1" x14ac:dyDescent="0.35">
      <c r="B13" s="132" t="s">
        <v>105</v>
      </c>
      <c r="C13" s="309">
        <f>SUM(LNG!M21+BCF!M21+'ESRP &amp; PRF'!M21+'ECRF &amp; LVF'!M21+SI!M21+LDB!M21+MISC!M21)</f>
        <v>8186.04</v>
      </c>
    </row>
    <row r="14" spans="1:5" ht="29" x14ac:dyDescent="0.35">
      <c r="B14" s="132" t="s">
        <v>145</v>
      </c>
      <c r="C14" s="309">
        <f>SUM(LNG!M29+BCF!M29+'ESRP &amp; PRF'!M29+'ECRF &amp; LVF'!M29+SI!M29+LDB!M29+MISC!M29)</f>
        <v>8186.04</v>
      </c>
    </row>
    <row r="15" spans="1:5" ht="29" x14ac:dyDescent="0.35">
      <c r="B15" s="132" t="s">
        <v>146</v>
      </c>
      <c r="C15" s="309">
        <f>SUM(LNG!M37+BCF!M37+'ESRP &amp; PRF'!M37+'ECRF &amp; LVF'!M37+SI!M37+LDB!M37+MISC!M37)</f>
        <v>8186.04</v>
      </c>
    </row>
    <row r="16" spans="1:5" ht="29" x14ac:dyDescent="0.35">
      <c r="B16" s="132" t="s">
        <v>147</v>
      </c>
      <c r="C16" s="309">
        <f>SUM(LNG!M45+BCF!M45+'ESRP &amp; PRF'!M45+'ECRF &amp; LVF'!M45+SI!M45+LDB!M45+MISC!M45)</f>
        <v>8186.04</v>
      </c>
    </row>
    <row r="17" spans="2:3" ht="29" x14ac:dyDescent="0.35">
      <c r="B17" s="132" t="s">
        <v>148</v>
      </c>
      <c r="C17" s="309">
        <f>SUM(LNG!M53+BCF!M53+'ESRP &amp; PRF'!M53+'ECRF &amp; LVF'!M53+SI!M53+LDB!M53+MISC!M53)</f>
        <v>8186.04</v>
      </c>
    </row>
    <row r="18" spans="2:3" ht="29" x14ac:dyDescent="0.35">
      <c r="B18" s="137" t="s">
        <v>106</v>
      </c>
      <c r="C18" s="309">
        <f>SUM(LNG!M61+BCF!M61+'ESRP &amp; PRF'!M61+'ECRF &amp; LVF'!M61+SI!M61+LDB!M61+MISC!M61)</f>
        <v>8186.04</v>
      </c>
    </row>
    <row r="19" spans="2:3" ht="29" x14ac:dyDescent="0.35">
      <c r="B19" s="138" t="s">
        <v>149</v>
      </c>
      <c r="C19" s="308">
        <f>SUM(C12:C18)</f>
        <v>57302.28</v>
      </c>
    </row>
    <row r="20" spans="2:3" x14ac:dyDescent="0.35">
      <c r="B20" s="54"/>
      <c r="C20" s="53"/>
    </row>
    <row r="21" spans="2:3" ht="18.5" x14ac:dyDescent="0.45">
      <c r="B21" s="48"/>
      <c r="C21" s="48"/>
    </row>
    <row r="22" spans="2:3" ht="18.5" x14ac:dyDescent="0.45">
      <c r="B22" s="49"/>
      <c r="C22" s="50"/>
    </row>
    <row r="23" spans="2:3" ht="18.5" x14ac:dyDescent="0.45">
      <c r="B23" s="49"/>
      <c r="C23" s="51"/>
    </row>
    <row r="24" spans="2:3" ht="18.5" x14ac:dyDescent="0.45">
      <c r="B24" s="49"/>
      <c r="C24" s="51"/>
    </row>
    <row r="25" spans="2:3" ht="18.5" x14ac:dyDescent="0.45">
      <c r="B25" s="49"/>
      <c r="C25" s="51"/>
    </row>
    <row r="26" spans="2:3" ht="18.5" x14ac:dyDescent="0.45">
      <c r="B26" s="49"/>
      <c r="C26" s="51"/>
    </row>
    <row r="27" spans="2:3" ht="18.5" x14ac:dyDescent="0.45">
      <c r="B27" s="49"/>
      <c r="C27" s="51"/>
    </row>
    <row r="28" spans="2:3" ht="18.5" x14ac:dyDescent="0.45">
      <c r="B28" s="49"/>
      <c r="C28" s="51"/>
    </row>
    <row r="29" spans="2:3" ht="18.5" x14ac:dyDescent="0.45">
      <c r="B29" s="49"/>
      <c r="C29" s="51"/>
    </row>
    <row r="30" spans="2:3" ht="18.5" x14ac:dyDescent="0.45">
      <c r="B30" s="49"/>
      <c r="C30" s="51"/>
    </row>
  </sheetData>
  <sheetProtection password="D918" sheet="1" selectLockedCells="1" selectUnlockedCells="1"/>
  <mergeCells count="1">
    <mergeCell ref="A4:A7"/>
  </mergeCells>
  <pageMargins left="0.7" right="0.7" top="0.75" bottom="0.75" header="0.3" footer="0.3"/>
  <pageSetup orientation="portrait" r:id="rId1"/>
  <headerFooter>
    <oddHeader>&amp;C6264 Z1 Cost Proposal Option C ESInet &amp; NGCS Revision One</oddHeader>
    <oddFooter>&amp;LNRC Milestones&amp;C&amp;P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P39"/>
  <sheetViews>
    <sheetView tabSelected="1" view="pageLayout" zoomScaleNormal="90" workbookViewId="0">
      <selection activeCell="B2" sqref="B2:H2"/>
    </sheetView>
  </sheetViews>
  <sheetFormatPr defaultRowHeight="14.5" x14ac:dyDescent="0.35"/>
  <cols>
    <col min="1" max="1" width="53" customWidth="1"/>
    <col min="2" max="16" width="15.54296875" customWidth="1"/>
  </cols>
  <sheetData>
    <row r="1" spans="1:16" ht="15" thickBot="1" x14ac:dyDescent="0.4"/>
    <row r="2" spans="1:16" x14ac:dyDescent="0.35">
      <c r="A2" s="2" t="s">
        <v>61</v>
      </c>
      <c r="B2" s="318" t="s">
        <v>194</v>
      </c>
      <c r="C2" s="319"/>
      <c r="D2" s="319"/>
      <c r="E2" s="319"/>
      <c r="F2" s="319"/>
      <c r="G2" s="319"/>
      <c r="H2" s="320"/>
    </row>
    <row r="3" spans="1:16" ht="15" thickBot="1" x14ac:dyDescent="0.4">
      <c r="A3" s="3" t="s">
        <v>9</v>
      </c>
      <c r="B3" s="321">
        <v>44082</v>
      </c>
      <c r="C3" s="322"/>
      <c r="D3" s="322"/>
      <c r="E3" s="322"/>
      <c r="F3" s="322"/>
      <c r="G3" s="322"/>
      <c r="H3" s="323"/>
    </row>
    <row r="4" spans="1:16" ht="15" thickBot="1" x14ac:dyDescent="0.4"/>
    <row r="5" spans="1:16" ht="15" thickBot="1" x14ac:dyDescent="0.4">
      <c r="A5" s="328" t="s">
        <v>63</v>
      </c>
      <c r="B5" s="324" t="s">
        <v>19</v>
      </c>
      <c r="C5" s="327"/>
      <c r="D5" s="327"/>
      <c r="E5" s="327"/>
      <c r="F5" s="327"/>
      <c r="G5" s="327"/>
      <c r="H5" s="327"/>
      <c r="I5" s="327"/>
      <c r="J5" s="327"/>
      <c r="K5" s="325"/>
      <c r="L5" s="316"/>
      <c r="M5" s="316"/>
      <c r="N5" s="316"/>
      <c r="O5" s="316"/>
      <c r="P5" s="317"/>
    </row>
    <row r="6" spans="1:16" ht="15.75" customHeight="1" thickBot="1" x14ac:dyDescent="0.4">
      <c r="A6" s="328"/>
      <c r="B6" s="324" t="s">
        <v>3</v>
      </c>
      <c r="C6" s="325"/>
      <c r="D6" s="324" t="s">
        <v>4</v>
      </c>
      <c r="E6" s="325"/>
      <c r="F6" s="324" t="s">
        <v>5</v>
      </c>
      <c r="G6" s="325"/>
      <c r="H6" s="324" t="s">
        <v>6</v>
      </c>
      <c r="I6" s="325"/>
      <c r="J6" s="324" t="s">
        <v>7</v>
      </c>
      <c r="K6" s="325"/>
      <c r="L6" s="126" t="s">
        <v>49</v>
      </c>
      <c r="M6" s="126" t="s">
        <v>50</v>
      </c>
      <c r="N6" s="126" t="s">
        <v>51</v>
      </c>
      <c r="O6" s="126" t="s">
        <v>52</v>
      </c>
      <c r="P6" s="126" t="s">
        <v>53</v>
      </c>
    </row>
    <row r="7" spans="1:16" ht="30.65" customHeight="1" thickBot="1" x14ac:dyDescent="0.4">
      <c r="A7" s="329"/>
      <c r="B7" s="77" t="s">
        <v>2</v>
      </c>
      <c r="C7" s="77" t="s">
        <v>17</v>
      </c>
      <c r="D7" s="77" t="s">
        <v>2</v>
      </c>
      <c r="E7" s="77" t="s">
        <v>17</v>
      </c>
      <c r="F7" s="77" t="s">
        <v>2</v>
      </c>
      <c r="G7" s="77" t="s">
        <v>17</v>
      </c>
      <c r="H7" s="77" t="s">
        <v>2</v>
      </c>
      <c r="I7" s="77" t="s">
        <v>17</v>
      </c>
      <c r="J7" s="77" t="s">
        <v>2</v>
      </c>
      <c r="K7" s="77" t="s">
        <v>17</v>
      </c>
      <c r="L7" s="79" t="s">
        <v>17</v>
      </c>
      <c r="M7" s="79" t="s">
        <v>17</v>
      </c>
      <c r="N7" s="79" t="s">
        <v>17</v>
      </c>
      <c r="O7" s="79" t="s">
        <v>17</v>
      </c>
      <c r="P7" s="79" t="s">
        <v>17</v>
      </c>
    </row>
    <row r="8" spans="1:16" ht="17.149999999999999" customHeight="1" thickBot="1" x14ac:dyDescent="0.4">
      <c r="A8" s="125" t="s">
        <v>150</v>
      </c>
      <c r="B8" s="288">
        <f>'ESI net'!B63</f>
        <v>0</v>
      </c>
      <c r="C8" s="288">
        <f>'ESI net'!C63</f>
        <v>199656.00016462558</v>
      </c>
      <c r="D8" s="288">
        <f>'ESI net'!D63</f>
        <v>0</v>
      </c>
      <c r="E8" s="288">
        <f>'ESI net'!E63</f>
        <v>465864.00019131234</v>
      </c>
      <c r="F8" s="288">
        <f>'ESI net'!F63</f>
        <v>0</v>
      </c>
      <c r="G8" s="288">
        <f>'ESI net'!G63</f>
        <v>465864.00019131234</v>
      </c>
      <c r="H8" s="288">
        <f>'ESI net'!H63</f>
        <v>0</v>
      </c>
      <c r="I8" s="288">
        <f>'ESI net'!I63</f>
        <v>465864.00019131234</v>
      </c>
      <c r="J8" s="288">
        <f>'ESI net'!J63</f>
        <v>0</v>
      </c>
      <c r="K8" s="288">
        <f>'ESI net'!K63</f>
        <v>465864.00019131234</v>
      </c>
      <c r="L8" s="101">
        <f>'ESI net'!P63</f>
        <v>465864.00019131234</v>
      </c>
      <c r="M8" s="101">
        <f>'ESI net'!Q63</f>
        <v>465864.00019131234</v>
      </c>
      <c r="N8" s="101">
        <f>'ESI net'!R63</f>
        <v>465864.00019131234</v>
      </c>
      <c r="O8" s="101">
        <f>'ESI net'!S63</f>
        <v>465864.00019131234</v>
      </c>
      <c r="P8" s="101">
        <f>'ESI net'!T63</f>
        <v>465864.00019131234</v>
      </c>
    </row>
    <row r="9" spans="1:16" ht="15" thickBot="1" x14ac:dyDescent="0.4">
      <c r="A9" s="81" t="s">
        <v>38</v>
      </c>
      <c r="B9" s="100">
        <f>LNG!$B$62</f>
        <v>5460.12</v>
      </c>
      <c r="C9" s="100">
        <f>LNG!$C$62</f>
        <v>70076.6956068</v>
      </c>
      <c r="D9" s="100">
        <f>LNG!$D$62</f>
        <v>7280.16</v>
      </c>
      <c r="E9" s="100">
        <f>LNG!$E$62</f>
        <v>163511.64446159999</v>
      </c>
      <c r="F9" s="100">
        <f>LNG!$F$62</f>
        <v>0</v>
      </c>
      <c r="G9" s="100">
        <f>LNG!$G$62</f>
        <v>163511.64446159999</v>
      </c>
      <c r="H9" s="100">
        <f>LNG!$H$62</f>
        <v>0</v>
      </c>
      <c r="I9" s="100">
        <f>LNG!$I$62</f>
        <v>163511.64446159999</v>
      </c>
      <c r="J9" s="100">
        <f>LNG!$J$62</f>
        <v>0</v>
      </c>
      <c r="K9" s="100">
        <f>LNG!$K$62</f>
        <v>163511.64446159999</v>
      </c>
      <c r="L9" s="101">
        <f>LNG!P62</f>
        <v>163511.64446159999</v>
      </c>
      <c r="M9" s="101">
        <f>LNG!Q62</f>
        <v>163511.64446159999</v>
      </c>
      <c r="N9" s="101">
        <f>LNG!R62</f>
        <v>163511.64446159999</v>
      </c>
      <c r="O9" s="101">
        <f>LNG!S62</f>
        <v>163511.64446159999</v>
      </c>
      <c r="P9" s="101">
        <f>LNG!T62</f>
        <v>163511.64446159999</v>
      </c>
    </row>
    <row r="10" spans="1:16" ht="15" thickBot="1" x14ac:dyDescent="0.4">
      <c r="A10" s="83" t="s">
        <v>33</v>
      </c>
      <c r="B10" s="102">
        <f>BCF!B62</f>
        <v>0</v>
      </c>
      <c r="C10" s="100">
        <f>BCF!C62</f>
        <v>0</v>
      </c>
      <c r="D10" s="102">
        <f>BCF!D62</f>
        <v>0</v>
      </c>
      <c r="E10" s="100">
        <f>BCF!E62</f>
        <v>0</v>
      </c>
      <c r="F10" s="102">
        <f>BCF!F62</f>
        <v>0</v>
      </c>
      <c r="G10" s="100">
        <f>BCF!G62</f>
        <v>0</v>
      </c>
      <c r="H10" s="102">
        <f>BCF!H62</f>
        <v>0</v>
      </c>
      <c r="I10" s="100">
        <f>BCF!I62</f>
        <v>0</v>
      </c>
      <c r="J10" s="102">
        <f>BCF!J62</f>
        <v>0</v>
      </c>
      <c r="K10" s="100">
        <f>BCF!K62</f>
        <v>0</v>
      </c>
      <c r="L10" s="101">
        <f>BCF!P62</f>
        <v>0</v>
      </c>
      <c r="M10" s="101">
        <f>BCF!Q62</f>
        <v>0</v>
      </c>
      <c r="N10" s="101">
        <f>BCF!R62</f>
        <v>0</v>
      </c>
      <c r="O10" s="101">
        <f>BCF!S62</f>
        <v>0</v>
      </c>
      <c r="P10" s="101">
        <f>BCF!T62</f>
        <v>0</v>
      </c>
    </row>
    <row r="11" spans="1:16" ht="15" thickBot="1" x14ac:dyDescent="0.4">
      <c r="A11" s="87" t="s">
        <v>35</v>
      </c>
      <c r="B11" s="102">
        <f>'ESRP &amp; PRF'!B62</f>
        <v>0</v>
      </c>
      <c r="C11" s="100">
        <f>'ESRP &amp; PRF'!C62</f>
        <v>283872.39378040796</v>
      </c>
      <c r="D11" s="102">
        <f>'ESRP &amp; PRF'!D62</f>
        <v>0</v>
      </c>
      <c r="E11" s="102">
        <f>'ESRP &amp; PRF'!E62</f>
        <v>662368.91848605603</v>
      </c>
      <c r="F11" s="102">
        <f>'ESRP &amp; PRF'!F62</f>
        <v>0</v>
      </c>
      <c r="G11" s="102">
        <f>'ESRP &amp; PRF'!G62</f>
        <v>662368.91848605603</v>
      </c>
      <c r="H11" s="102">
        <f>'ESRP &amp; PRF'!H62</f>
        <v>0</v>
      </c>
      <c r="I11" s="102">
        <f>'ESRP &amp; PRF'!I62</f>
        <v>662368.91848605603</v>
      </c>
      <c r="J11" s="102">
        <f>'ESRP &amp; PRF'!J62</f>
        <v>0</v>
      </c>
      <c r="K11" s="102">
        <f>'ESRP &amp; PRF'!K62</f>
        <v>662368.91848605603</v>
      </c>
      <c r="L11" s="103">
        <f>'ESRP &amp; PRF'!P62</f>
        <v>662368.91848605603</v>
      </c>
      <c r="M11" s="103">
        <f>'ESRP &amp; PRF'!Q62</f>
        <v>662368.91848605603</v>
      </c>
      <c r="N11" s="103">
        <f>'ESRP &amp; PRF'!R62</f>
        <v>662368.91848605603</v>
      </c>
      <c r="O11" s="103">
        <f>'ESRP &amp; PRF'!S62</f>
        <v>662368.91848605603</v>
      </c>
      <c r="P11" s="103">
        <f>'ESRP &amp; PRF'!T62</f>
        <v>662368.91848605603</v>
      </c>
    </row>
    <row r="12" spans="1:16" x14ac:dyDescent="0.35">
      <c r="A12" s="82" t="s">
        <v>39</v>
      </c>
      <c r="B12" s="102">
        <f>'ECRF &amp; LVF'!B62</f>
        <v>0</v>
      </c>
      <c r="C12" s="100">
        <f>'ECRF &amp; LVF'!C62</f>
        <v>152073.92733014398</v>
      </c>
      <c r="D12" s="102">
        <f>'ECRF &amp; LVF'!D62</f>
        <v>0</v>
      </c>
      <c r="E12" s="100">
        <f>'ECRF &amp; LVF'!E62</f>
        <v>354839.15893877996</v>
      </c>
      <c r="F12" s="102">
        <f>'ECRF &amp; LVF'!F62</f>
        <v>0</v>
      </c>
      <c r="G12" s="100">
        <f>'ECRF &amp; LVF'!G62</f>
        <v>354839.15893877996</v>
      </c>
      <c r="H12" s="102">
        <f>'ECRF &amp; LVF'!H62</f>
        <v>0</v>
      </c>
      <c r="I12" s="100">
        <f>'ECRF &amp; LVF'!I62</f>
        <v>354839.15893877996</v>
      </c>
      <c r="J12" s="102">
        <f>'ECRF &amp; LVF'!J62</f>
        <v>0</v>
      </c>
      <c r="K12" s="100">
        <f>'ECRF &amp; LVF'!K62</f>
        <v>354839.15893877996</v>
      </c>
      <c r="L12" s="101">
        <f>'ECRF &amp; LVF'!P62</f>
        <v>354839.15893877996</v>
      </c>
      <c r="M12" s="101">
        <f>'ECRF &amp; LVF'!Q62</f>
        <v>354839.15893877996</v>
      </c>
      <c r="N12" s="101">
        <f>'ECRF &amp; LVF'!R62</f>
        <v>354839.15893877996</v>
      </c>
      <c r="O12" s="101">
        <f>'ECRF &amp; LVF'!S62</f>
        <v>354839.15893877996</v>
      </c>
      <c r="P12" s="101">
        <f>'ECRF &amp; LVF'!T62</f>
        <v>354839.15893877996</v>
      </c>
    </row>
    <row r="13" spans="1:16" x14ac:dyDescent="0.35">
      <c r="A13" s="84" t="s">
        <v>24</v>
      </c>
      <c r="B13" s="104">
        <f>SI!B62</f>
        <v>0</v>
      </c>
      <c r="C13" s="104">
        <f>SI!C62</f>
        <v>0</v>
      </c>
      <c r="D13" s="104">
        <f>SI!D62</f>
        <v>0</v>
      </c>
      <c r="E13" s="104">
        <f>SI!E62</f>
        <v>0</v>
      </c>
      <c r="F13" s="104">
        <f>SI!F62</f>
        <v>0</v>
      </c>
      <c r="G13" s="104">
        <f>SI!G62</f>
        <v>0</v>
      </c>
      <c r="H13" s="104">
        <f>SI!H62</f>
        <v>0</v>
      </c>
      <c r="I13" s="104">
        <f>SI!I62</f>
        <v>0</v>
      </c>
      <c r="J13" s="104">
        <f>SI!J62</f>
        <v>0</v>
      </c>
      <c r="K13" s="104">
        <f>SI!K62</f>
        <v>0</v>
      </c>
      <c r="L13" s="105">
        <f>SI!P62</f>
        <v>0</v>
      </c>
      <c r="M13" s="105">
        <f>SI!Q62</f>
        <v>0</v>
      </c>
      <c r="N13" s="105">
        <f>SI!R62</f>
        <v>0</v>
      </c>
      <c r="O13" s="105">
        <f>SI!S62</f>
        <v>0</v>
      </c>
      <c r="P13" s="105">
        <f>SI!T62</f>
        <v>0</v>
      </c>
    </row>
    <row r="14" spans="1:16" x14ac:dyDescent="0.35">
      <c r="A14" s="85" t="s">
        <v>25</v>
      </c>
      <c r="B14" s="104">
        <f>LDB!B62</f>
        <v>0</v>
      </c>
      <c r="C14" s="104">
        <f>LDB!C62</f>
        <v>77091.993861095994</v>
      </c>
      <c r="D14" s="104">
        <f>LDB!D62</f>
        <v>0</v>
      </c>
      <c r="E14" s="104">
        <f>LDB!E62</f>
        <v>179881.319736156</v>
      </c>
      <c r="F14" s="104">
        <f>LDB!F62</f>
        <v>0</v>
      </c>
      <c r="G14" s="104">
        <f>LDB!G62</f>
        <v>179881.319736156</v>
      </c>
      <c r="H14" s="104">
        <f>LDB!H62</f>
        <v>0</v>
      </c>
      <c r="I14" s="104">
        <f>LDB!I62</f>
        <v>179881.319736156</v>
      </c>
      <c r="J14" s="104">
        <f>LDB!J62</f>
        <v>0</v>
      </c>
      <c r="K14" s="104">
        <f>LDB!K62</f>
        <v>179881.319736156</v>
      </c>
      <c r="L14" s="105">
        <f>LDB!P62</f>
        <v>179881.319736156</v>
      </c>
      <c r="M14" s="105">
        <f>LDB!Q62</f>
        <v>179881.319736156</v>
      </c>
      <c r="N14" s="105">
        <f>LDB!R62</f>
        <v>179881.319736156</v>
      </c>
      <c r="O14" s="105">
        <f>LDB!S62</f>
        <v>179881.319736156</v>
      </c>
      <c r="P14" s="105">
        <f>LDB!T62</f>
        <v>179881.319736156</v>
      </c>
    </row>
    <row r="15" spans="1:16" ht="15" thickBot="1" x14ac:dyDescent="0.4">
      <c r="A15" s="86" t="s">
        <v>30</v>
      </c>
      <c r="B15" s="106">
        <f>MISC!B62</f>
        <v>19098</v>
      </c>
      <c r="C15" s="106">
        <f>MISC!C62</f>
        <v>7559.9959835640002</v>
      </c>
      <c r="D15" s="106">
        <f>MISC!D62</f>
        <v>25464</v>
      </c>
      <c r="E15" s="106">
        <f>MISC!E62</f>
        <v>17639.999864387999</v>
      </c>
      <c r="F15" s="106">
        <f>MISC!F62</f>
        <v>0</v>
      </c>
      <c r="G15" s="106">
        <f>MISC!G62</f>
        <v>17639.999864387999</v>
      </c>
      <c r="H15" s="106">
        <f>MISC!H62</f>
        <v>0</v>
      </c>
      <c r="I15" s="106">
        <f>MISC!I62</f>
        <v>17639.999864387999</v>
      </c>
      <c r="J15" s="106">
        <f>MISC!J62</f>
        <v>0</v>
      </c>
      <c r="K15" s="106">
        <f>MISC!K62</f>
        <v>17639.999864387999</v>
      </c>
      <c r="L15" s="107">
        <f>MISC!P62</f>
        <v>17639.999864387999</v>
      </c>
      <c r="M15" s="107">
        <f>MISC!Q62</f>
        <v>17639.999864387999</v>
      </c>
      <c r="N15" s="107">
        <f>MISC!R62</f>
        <v>17639.999864387999</v>
      </c>
      <c r="O15" s="107">
        <f>MISC!S62</f>
        <v>17639.999864387999</v>
      </c>
      <c r="P15" s="107">
        <f>MISC!T62</f>
        <v>17639.999864387999</v>
      </c>
    </row>
    <row r="16" spans="1:16" ht="15" thickBot="1" x14ac:dyDescent="0.4">
      <c r="A16" s="14" t="s">
        <v>8</v>
      </c>
      <c r="B16" s="108">
        <f>SUM(B8:B15)</f>
        <v>24558.12</v>
      </c>
      <c r="C16" s="108">
        <f>SUM(C8:C15)</f>
        <v>790331.00672663748</v>
      </c>
      <c r="D16" s="108">
        <f t="shared" ref="D16:O16" si="0">SUM(D8:D15)</f>
        <v>32744.16</v>
      </c>
      <c r="E16" s="108">
        <f>SUM(E8:E15)</f>
        <v>1844105.0416782922</v>
      </c>
      <c r="F16" s="108">
        <f t="shared" si="0"/>
        <v>0</v>
      </c>
      <c r="G16" s="108">
        <f>SUM(G8:G15)</f>
        <v>1844105.0416782922</v>
      </c>
      <c r="H16" s="108">
        <f t="shared" si="0"/>
        <v>0</v>
      </c>
      <c r="I16" s="108">
        <f>SUM(I8:I15)</f>
        <v>1844105.0416782922</v>
      </c>
      <c r="J16" s="108">
        <f t="shared" si="0"/>
        <v>0</v>
      </c>
      <c r="K16" s="108">
        <f t="shared" si="0"/>
        <v>1844105.0416782922</v>
      </c>
      <c r="L16" s="108">
        <f t="shared" si="0"/>
        <v>1844105.0416782922</v>
      </c>
      <c r="M16" s="108">
        <f t="shared" si="0"/>
        <v>1844105.0416782922</v>
      </c>
      <c r="N16" s="108">
        <f t="shared" si="0"/>
        <v>1844105.0416782922</v>
      </c>
      <c r="O16" s="108">
        <f t="shared" si="0"/>
        <v>1844105.0416782922</v>
      </c>
      <c r="P16" s="108">
        <f>SUM(P8:P15)</f>
        <v>1844105.0416782922</v>
      </c>
    </row>
    <row r="17" spans="1:16" ht="15" thickBot="1" x14ac:dyDescent="0.4">
      <c r="B17" s="78"/>
      <c r="C17" s="78"/>
      <c r="D17" s="78"/>
      <c r="E17" s="78"/>
      <c r="F17" s="78"/>
      <c r="G17" s="78"/>
      <c r="H17" s="78"/>
      <c r="I17" s="78"/>
      <c r="J17" s="78"/>
      <c r="K17" s="78"/>
      <c r="L17" s="80"/>
      <c r="M17" s="80"/>
      <c r="N17" s="80"/>
      <c r="O17" s="80"/>
      <c r="P17" s="80"/>
    </row>
    <row r="18" spans="1:16" s="4" customFormat="1" ht="15" thickBot="1" x14ac:dyDescent="0.4">
      <c r="A18" s="15" t="s">
        <v>31</v>
      </c>
      <c r="B18" s="332" t="s">
        <v>11</v>
      </c>
      <c r="C18" s="326"/>
      <c r="D18" s="326" t="s">
        <v>12</v>
      </c>
      <c r="E18" s="326"/>
      <c r="F18" s="326" t="s">
        <v>13</v>
      </c>
      <c r="G18" s="326"/>
      <c r="H18" s="326" t="s">
        <v>14</v>
      </c>
      <c r="I18" s="326"/>
      <c r="J18" s="326" t="s">
        <v>15</v>
      </c>
      <c r="K18" s="326"/>
      <c r="L18" s="120" t="s">
        <v>54</v>
      </c>
      <c r="M18" s="120" t="s">
        <v>55</v>
      </c>
      <c r="N18" s="120" t="s">
        <v>56</v>
      </c>
      <c r="O18" s="120" t="s">
        <v>57</v>
      </c>
      <c r="P18" s="120" t="s">
        <v>58</v>
      </c>
    </row>
    <row r="19" spans="1:16" ht="15" thickBot="1" x14ac:dyDescent="0.4">
      <c r="A19" s="96" t="s">
        <v>16</v>
      </c>
      <c r="B19" s="330">
        <f>B16+C16</f>
        <v>814889.12672663748</v>
      </c>
      <c r="C19" s="330"/>
      <c r="D19" s="330">
        <f>D16+E16</f>
        <v>1876849.2016782921</v>
      </c>
      <c r="E19" s="330"/>
      <c r="F19" s="330">
        <f>F16+G16</f>
        <v>1844105.0416782922</v>
      </c>
      <c r="G19" s="330"/>
      <c r="H19" s="330">
        <f>H16+I16</f>
        <v>1844105.0416782922</v>
      </c>
      <c r="I19" s="330"/>
      <c r="J19" s="330">
        <f>J16+K16</f>
        <v>1844105.0416782922</v>
      </c>
      <c r="K19" s="331"/>
      <c r="L19" s="289">
        <f>L16</f>
        <v>1844105.0416782922</v>
      </c>
      <c r="M19" s="289">
        <f t="shared" ref="M19:P19" si="1">M16</f>
        <v>1844105.0416782922</v>
      </c>
      <c r="N19" s="289">
        <f t="shared" si="1"/>
        <v>1844105.0416782922</v>
      </c>
      <c r="O19" s="289">
        <f t="shared" si="1"/>
        <v>1844105.0416782922</v>
      </c>
      <c r="P19" s="289">
        <f t="shared" si="1"/>
        <v>1844105.0416782922</v>
      </c>
    </row>
    <row r="20" spans="1:16" ht="15" thickBot="1" x14ac:dyDescent="0.4">
      <c r="A20" s="95" t="s">
        <v>47</v>
      </c>
      <c r="B20" s="312">
        <f>SUM(B19:K19)</f>
        <v>8224053.4534398075</v>
      </c>
      <c r="C20" s="313"/>
      <c r="D20" s="290"/>
      <c r="E20" s="290"/>
      <c r="F20" s="290"/>
      <c r="G20" s="47"/>
      <c r="H20" s="47"/>
      <c r="I20" s="47"/>
      <c r="J20" s="47"/>
      <c r="K20" s="47"/>
      <c r="L20" s="47"/>
      <c r="M20" s="47"/>
      <c r="N20" s="47"/>
      <c r="O20" s="47"/>
      <c r="P20" s="47"/>
    </row>
    <row r="21" spans="1:16" ht="15" thickBot="1" x14ac:dyDescent="0.4">
      <c r="A21" s="96" t="s">
        <v>48</v>
      </c>
      <c r="B21" s="314">
        <f>SUM(B19:L19)</f>
        <v>10068158.4951181</v>
      </c>
      <c r="C21" s="315"/>
      <c r="D21" s="290"/>
      <c r="E21" s="290"/>
      <c r="F21" s="290"/>
      <c r="G21" s="47"/>
      <c r="H21" s="47"/>
      <c r="I21" s="47"/>
      <c r="J21" s="47"/>
      <c r="K21" s="47"/>
      <c r="L21" s="47"/>
      <c r="M21" s="47"/>
      <c r="N21" s="47"/>
      <c r="O21" s="47"/>
      <c r="P21" s="47"/>
    </row>
    <row r="22" spans="1:16" ht="15" thickBot="1" x14ac:dyDescent="0.4">
      <c r="A22" s="95" t="s">
        <v>66</v>
      </c>
      <c r="B22" s="312">
        <f>SUM(B19:M19)</f>
        <v>11912263.536796393</v>
      </c>
      <c r="C22" s="313"/>
      <c r="D22" s="290"/>
      <c r="E22" s="290"/>
      <c r="F22" s="290"/>
      <c r="G22" s="47"/>
      <c r="H22" s="47"/>
      <c r="I22" s="47"/>
      <c r="J22" s="47"/>
      <c r="K22" s="47"/>
      <c r="L22" s="47"/>
      <c r="M22" s="47"/>
      <c r="N22" s="47"/>
      <c r="O22" s="47"/>
      <c r="P22" s="47"/>
    </row>
    <row r="23" spans="1:16" ht="15" thickBot="1" x14ac:dyDescent="0.4">
      <c r="A23" s="96" t="s">
        <v>67</v>
      </c>
      <c r="B23" s="314">
        <f>SUM(B19:N19)</f>
        <v>13756368.578474686</v>
      </c>
      <c r="C23" s="315"/>
      <c r="D23" s="47"/>
      <c r="E23" s="47"/>
      <c r="F23" s="47"/>
      <c r="G23" s="47"/>
      <c r="H23" s="47"/>
      <c r="I23" s="47"/>
      <c r="J23" s="47"/>
      <c r="K23" s="47"/>
      <c r="L23" s="47"/>
      <c r="M23" s="47"/>
      <c r="N23" s="47"/>
      <c r="O23" s="47"/>
      <c r="P23" s="47"/>
    </row>
    <row r="24" spans="1:16" ht="15" thickBot="1" x14ac:dyDescent="0.4">
      <c r="A24" s="95" t="s">
        <v>68</v>
      </c>
      <c r="B24" s="312">
        <f>SUM(B19:O19)</f>
        <v>15600473.620152978</v>
      </c>
      <c r="C24" s="313"/>
      <c r="D24" s="47"/>
      <c r="E24" s="47"/>
      <c r="F24" s="47"/>
      <c r="G24" s="47"/>
      <c r="H24" s="47"/>
      <c r="I24" s="47"/>
      <c r="J24" s="47"/>
      <c r="K24" s="47"/>
      <c r="L24" s="47"/>
      <c r="M24" s="47"/>
      <c r="N24" s="47"/>
      <c r="O24" s="47"/>
      <c r="P24" s="47"/>
    </row>
    <row r="25" spans="1:16" ht="15" thickBot="1" x14ac:dyDescent="0.4">
      <c r="A25" s="96" t="s">
        <v>69</v>
      </c>
      <c r="B25" s="314">
        <f>SUM(B19:P19)</f>
        <v>17444578.661831271</v>
      </c>
      <c r="C25" s="315"/>
      <c r="D25" s="47"/>
      <c r="E25" s="47"/>
      <c r="F25" s="47"/>
      <c r="G25" s="47"/>
      <c r="H25" s="47"/>
      <c r="I25" s="47"/>
      <c r="J25" s="47"/>
      <c r="K25" s="47"/>
      <c r="L25" s="47"/>
      <c r="M25" s="47"/>
      <c r="N25" s="47"/>
      <c r="O25" s="47"/>
      <c r="P25" s="47"/>
    </row>
    <row r="26" spans="1:16" x14ac:dyDescent="0.35">
      <c r="B26" s="47"/>
      <c r="C26" s="47"/>
      <c r="D26" s="47"/>
      <c r="E26" s="47"/>
      <c r="F26" s="47"/>
      <c r="G26" s="47"/>
      <c r="H26" s="47"/>
      <c r="I26" s="47"/>
      <c r="J26" s="47"/>
      <c r="K26" s="47"/>
      <c r="L26" s="47"/>
      <c r="M26" s="47"/>
      <c r="N26" s="47"/>
      <c r="O26" s="47"/>
      <c r="P26" s="47"/>
    </row>
    <row r="27" spans="1:16" ht="15.5" x14ac:dyDescent="0.35">
      <c r="C27" s="119"/>
      <c r="D27" s="119"/>
      <c r="E27" s="119"/>
      <c r="F27" s="119"/>
      <c r="G27" s="116"/>
      <c r="H27" s="116"/>
    </row>
    <row r="28" spans="1:16" x14ac:dyDescent="0.35">
      <c r="A28" s="26"/>
      <c r="B28" s="27"/>
      <c r="C28" s="311"/>
      <c r="D28" s="311"/>
      <c r="E28" s="311"/>
      <c r="F28" s="311"/>
      <c r="G28" s="117"/>
      <c r="H28" s="117"/>
    </row>
    <row r="29" spans="1:16" ht="15" thickBot="1" x14ac:dyDescent="0.4">
      <c r="C29" s="118"/>
      <c r="D29" s="118"/>
      <c r="E29" s="118"/>
      <c r="F29" s="118"/>
      <c r="G29" s="118"/>
      <c r="H29" s="118"/>
    </row>
    <row r="30" spans="1:16" ht="15" thickBot="1" x14ac:dyDescent="0.4">
      <c r="A30" s="69" t="s">
        <v>78</v>
      </c>
      <c r="B30" s="62"/>
      <c r="D30" s="73"/>
      <c r="E30" s="50"/>
    </row>
    <row r="31" spans="1:16" ht="15" thickBot="1" x14ac:dyDescent="0.4">
      <c r="A31" s="70"/>
      <c r="B31" s="97" t="s">
        <v>87</v>
      </c>
      <c r="D31" s="74"/>
      <c r="E31" s="51"/>
    </row>
    <row r="32" spans="1:16" ht="15" thickBot="1" x14ac:dyDescent="0.4">
      <c r="A32" s="71" t="s">
        <v>156</v>
      </c>
      <c r="B32" s="98">
        <v>259183</v>
      </c>
      <c r="D32" s="74"/>
      <c r="E32" s="51"/>
    </row>
    <row r="33" spans="1:5" ht="15" thickBot="1" x14ac:dyDescent="0.4">
      <c r="A33" s="71" t="s">
        <v>157</v>
      </c>
      <c r="B33" s="98">
        <v>512126</v>
      </c>
      <c r="D33" s="74"/>
      <c r="E33" s="51"/>
    </row>
    <row r="34" spans="1:5" ht="15" thickBot="1" x14ac:dyDescent="0.4">
      <c r="A34" s="71" t="s">
        <v>90</v>
      </c>
      <c r="B34" s="98">
        <v>772006</v>
      </c>
      <c r="D34" s="74"/>
      <c r="E34" s="51"/>
    </row>
    <row r="35" spans="1:5" ht="15" thickBot="1" x14ac:dyDescent="0.4">
      <c r="A35" s="71" t="s">
        <v>91</v>
      </c>
      <c r="B35" s="98">
        <v>28227</v>
      </c>
      <c r="D35" s="74"/>
      <c r="E35" s="51"/>
    </row>
    <row r="36" spans="1:5" ht="15" thickBot="1" x14ac:dyDescent="0.4">
      <c r="A36" s="71" t="s">
        <v>92</v>
      </c>
      <c r="B36" s="98">
        <v>180423</v>
      </c>
      <c r="D36" s="74"/>
      <c r="E36" s="51"/>
    </row>
    <row r="37" spans="1:5" ht="15" thickBot="1" x14ac:dyDescent="0.4">
      <c r="A37" s="71" t="s">
        <v>93</v>
      </c>
      <c r="B37" s="98">
        <v>114203</v>
      </c>
      <c r="D37" s="74"/>
      <c r="E37" s="51"/>
    </row>
    <row r="38" spans="1:5" ht="15" thickBot="1" x14ac:dyDescent="0.4">
      <c r="A38" s="71" t="s">
        <v>94</v>
      </c>
      <c r="B38" s="98">
        <v>63100</v>
      </c>
      <c r="D38" s="75"/>
      <c r="E38" s="76"/>
    </row>
    <row r="39" spans="1:5" ht="15" thickBot="1" x14ac:dyDescent="0.4">
      <c r="A39" s="72" t="s">
        <v>79</v>
      </c>
      <c r="B39" s="99">
        <f>SUM(B32:B38)</f>
        <v>1929268</v>
      </c>
      <c r="D39" s="50"/>
      <c r="E39" s="50"/>
    </row>
  </sheetData>
  <sheetProtection password="D918" sheet="1" selectLockedCells="1"/>
  <mergeCells count="27">
    <mergeCell ref="A5:A7"/>
    <mergeCell ref="J18:K18"/>
    <mergeCell ref="J19:K19"/>
    <mergeCell ref="H18:I18"/>
    <mergeCell ref="H19:I19"/>
    <mergeCell ref="F19:G19"/>
    <mergeCell ref="D18:E18"/>
    <mergeCell ref="D19:E19"/>
    <mergeCell ref="B18:C18"/>
    <mergeCell ref="B19:C19"/>
    <mergeCell ref="L5:P5"/>
    <mergeCell ref="B2:H2"/>
    <mergeCell ref="B3:H3"/>
    <mergeCell ref="J6:K6"/>
    <mergeCell ref="F18:G18"/>
    <mergeCell ref="B5:K5"/>
    <mergeCell ref="B6:C6"/>
    <mergeCell ref="D6:E6"/>
    <mergeCell ref="F6:G6"/>
    <mergeCell ref="H6:I6"/>
    <mergeCell ref="C28:F28"/>
    <mergeCell ref="B20:C20"/>
    <mergeCell ref="B21:C21"/>
    <mergeCell ref="B22:C22"/>
    <mergeCell ref="B23:C23"/>
    <mergeCell ref="B24:C24"/>
    <mergeCell ref="B25:C25"/>
  </mergeCells>
  <printOptions gridLines="1"/>
  <pageMargins left="0.25" right="0.25" top="0.75" bottom="0.75" header="0.3" footer="0.3"/>
  <pageSetup paperSize="5" scale="60" fitToHeight="0" orientation="landscape" r:id="rId1"/>
  <headerFooter>
    <oddHeader>&amp;C&amp;"-,Bold"&amp;16 6264 Z1 Cost Proposal Option C ESInet &amp; NGCS Revision One</oddHeader>
    <oddFooter>&amp;L&amp;A&amp;C&amp;P&amp;R&amp;D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U33"/>
  <sheetViews>
    <sheetView workbookViewId="0">
      <selection activeCell="A11" sqref="A9:A11"/>
    </sheetView>
  </sheetViews>
  <sheetFormatPr defaultRowHeight="14.5" x14ac:dyDescent="0.35"/>
  <cols>
    <col min="1" max="1" width="35.54296875" customWidth="1"/>
    <col min="2" max="21" width="9.54296875" customWidth="1"/>
  </cols>
  <sheetData>
    <row r="1" spans="1:21" ht="15" thickBot="1" x14ac:dyDescent="0.4"/>
    <row r="2" spans="1:21" x14ac:dyDescent="0.35">
      <c r="A2" s="2" t="s">
        <v>23</v>
      </c>
      <c r="B2" s="336" t="str">
        <f>Summary!B2</f>
        <v xml:space="preserve">BAFO -Centurylink  (NGCS &amp; ESINET Solution 2) </v>
      </c>
      <c r="C2" s="337"/>
      <c r="D2" s="337"/>
      <c r="E2" s="337"/>
      <c r="F2" s="337"/>
      <c r="G2" s="337"/>
      <c r="H2" s="338"/>
    </row>
    <row r="3" spans="1:21" ht="15" thickBot="1" x14ac:dyDescent="0.4">
      <c r="A3" s="3" t="s">
        <v>9</v>
      </c>
      <c r="B3" s="339">
        <f>Summary!B3</f>
        <v>44082</v>
      </c>
      <c r="C3" s="340"/>
      <c r="D3" s="340"/>
      <c r="E3" s="340"/>
      <c r="F3" s="340"/>
      <c r="G3" s="340"/>
      <c r="H3" s="341"/>
    </row>
    <row r="5" spans="1:21" ht="15" thickBot="1" x14ac:dyDescent="0.4"/>
    <row r="6" spans="1:21" ht="15" thickBot="1" x14ac:dyDescent="0.4">
      <c r="B6" s="333" t="s">
        <v>19</v>
      </c>
      <c r="C6" s="334"/>
      <c r="D6" s="334"/>
      <c r="E6" s="334"/>
      <c r="F6" s="334"/>
      <c r="G6" s="334"/>
      <c r="H6" s="334"/>
      <c r="I6" s="334"/>
      <c r="J6" s="334"/>
      <c r="K6" s="335"/>
      <c r="L6" s="333" t="s">
        <v>29</v>
      </c>
      <c r="M6" s="334"/>
      <c r="N6" s="334"/>
      <c r="O6" s="334"/>
      <c r="P6" s="334"/>
      <c r="Q6" s="334"/>
      <c r="R6" s="334"/>
      <c r="S6" s="334"/>
      <c r="T6" s="334"/>
      <c r="U6" s="335"/>
    </row>
    <row r="7" spans="1:21" ht="15" thickBot="1" x14ac:dyDescent="0.4">
      <c r="A7" s="342" t="s">
        <v>45</v>
      </c>
      <c r="B7" s="333" t="s">
        <v>3</v>
      </c>
      <c r="C7" s="335"/>
      <c r="D7" s="333" t="s">
        <v>4</v>
      </c>
      <c r="E7" s="335"/>
      <c r="F7" s="333" t="s">
        <v>5</v>
      </c>
      <c r="G7" s="335"/>
      <c r="H7" s="333" t="s">
        <v>6</v>
      </c>
      <c r="I7" s="335"/>
      <c r="J7" s="333" t="s">
        <v>7</v>
      </c>
      <c r="K7" s="335"/>
      <c r="L7" s="333" t="s">
        <v>49</v>
      </c>
      <c r="M7" s="335"/>
      <c r="N7" s="333" t="s">
        <v>50</v>
      </c>
      <c r="O7" s="335"/>
      <c r="P7" s="333" t="s">
        <v>51</v>
      </c>
      <c r="Q7" s="335"/>
      <c r="R7" s="333" t="s">
        <v>52</v>
      </c>
      <c r="S7" s="335"/>
      <c r="T7" s="333" t="s">
        <v>53</v>
      </c>
      <c r="U7" s="335"/>
    </row>
    <row r="8" spans="1:21" ht="15" thickBot="1" x14ac:dyDescent="0.4">
      <c r="A8" s="343"/>
      <c r="B8" s="1" t="s">
        <v>2</v>
      </c>
      <c r="C8" s="1" t="s">
        <v>17</v>
      </c>
      <c r="D8" s="1" t="s">
        <v>2</v>
      </c>
      <c r="E8" s="1" t="s">
        <v>17</v>
      </c>
      <c r="F8" s="1" t="s">
        <v>2</v>
      </c>
      <c r="G8" s="1" t="s">
        <v>17</v>
      </c>
      <c r="H8" s="1" t="s">
        <v>2</v>
      </c>
      <c r="I8" s="1" t="s">
        <v>17</v>
      </c>
      <c r="J8" s="1" t="s">
        <v>2</v>
      </c>
      <c r="K8" s="1" t="s">
        <v>17</v>
      </c>
      <c r="L8" s="1" t="s">
        <v>2</v>
      </c>
      <c r="M8" s="1" t="s">
        <v>17</v>
      </c>
      <c r="N8" s="1" t="s">
        <v>2</v>
      </c>
      <c r="O8" s="1" t="s">
        <v>17</v>
      </c>
      <c r="P8" s="1" t="s">
        <v>2</v>
      </c>
      <c r="Q8" s="1" t="s">
        <v>17</v>
      </c>
      <c r="R8" s="1" t="s">
        <v>2</v>
      </c>
      <c r="S8" s="1" t="s">
        <v>17</v>
      </c>
      <c r="T8" s="1" t="s">
        <v>2</v>
      </c>
      <c r="U8" s="1" t="s">
        <v>17</v>
      </c>
    </row>
    <row r="9" spans="1:21" x14ac:dyDescent="0.35">
      <c r="A9" s="10" t="s">
        <v>34</v>
      </c>
      <c r="B9" s="18"/>
      <c r="C9" s="30"/>
      <c r="D9" s="18"/>
      <c r="E9" s="35"/>
      <c r="F9" s="22"/>
      <c r="G9" s="39"/>
      <c r="H9" s="18"/>
      <c r="I9" s="35"/>
      <c r="J9" s="22"/>
      <c r="K9" s="35"/>
      <c r="L9" s="18"/>
      <c r="M9" s="30"/>
      <c r="N9" s="18"/>
      <c r="O9" s="30"/>
      <c r="P9" s="22"/>
      <c r="Q9" s="30"/>
      <c r="R9" s="18"/>
      <c r="S9" s="30"/>
      <c r="T9" s="22"/>
      <c r="U9" s="30"/>
    </row>
    <row r="10" spans="1:21" x14ac:dyDescent="0.35">
      <c r="A10" s="10" t="s">
        <v>34</v>
      </c>
      <c r="B10" s="19"/>
      <c r="C10" s="31"/>
      <c r="D10" s="19"/>
      <c r="E10" s="36"/>
      <c r="F10" s="23"/>
      <c r="G10" s="39"/>
      <c r="H10" s="19"/>
      <c r="I10" s="36"/>
      <c r="J10" s="23"/>
      <c r="K10" s="36"/>
      <c r="L10" s="19"/>
      <c r="M10" s="31"/>
      <c r="N10" s="19"/>
      <c r="O10" s="31"/>
      <c r="P10" s="23"/>
      <c r="Q10" s="31"/>
      <c r="R10" s="19"/>
      <c r="S10" s="31"/>
      <c r="T10" s="23"/>
      <c r="U10" s="31"/>
    </row>
    <row r="11" spans="1:21" x14ac:dyDescent="0.35">
      <c r="A11" s="10" t="s">
        <v>34</v>
      </c>
      <c r="B11" s="19"/>
      <c r="C11" s="31"/>
      <c r="D11" s="19"/>
      <c r="E11" s="36"/>
      <c r="F11" s="23"/>
      <c r="G11" s="40"/>
      <c r="H11" s="19"/>
      <c r="I11" s="36"/>
      <c r="J11" s="23"/>
      <c r="K11" s="36"/>
      <c r="L11" s="19"/>
      <c r="M11" s="31"/>
      <c r="N11" s="19"/>
      <c r="O11" s="31"/>
      <c r="P11" s="23"/>
      <c r="Q11" s="31"/>
      <c r="R11" s="19"/>
      <c r="S11" s="31"/>
      <c r="T11" s="23"/>
      <c r="U11" s="31"/>
    </row>
    <row r="12" spans="1:21" x14ac:dyDescent="0.35">
      <c r="A12" s="10" t="s">
        <v>34</v>
      </c>
      <c r="B12" s="20"/>
      <c r="C12" s="32"/>
      <c r="D12" s="20"/>
      <c r="E12" s="37"/>
      <c r="F12" s="24"/>
      <c r="G12" s="41"/>
      <c r="H12" s="20"/>
      <c r="I12" s="37"/>
      <c r="J12" s="24"/>
      <c r="K12" s="37"/>
      <c r="L12" s="20"/>
      <c r="M12" s="32"/>
      <c r="N12" s="20"/>
      <c r="O12" s="37"/>
      <c r="P12" s="24"/>
      <c r="Q12" s="41"/>
      <c r="R12" s="20"/>
      <c r="S12" s="37"/>
      <c r="T12" s="24"/>
      <c r="U12" s="37"/>
    </row>
    <row r="13" spans="1:21" x14ac:dyDescent="0.35">
      <c r="A13" s="10" t="s">
        <v>34</v>
      </c>
      <c r="B13" s="20"/>
      <c r="C13" s="32"/>
      <c r="D13" s="20"/>
      <c r="E13" s="37"/>
      <c r="F13" s="24"/>
      <c r="G13" s="41"/>
      <c r="H13" s="20"/>
      <c r="I13" s="37"/>
      <c r="J13" s="24"/>
      <c r="K13" s="37"/>
      <c r="L13" s="20"/>
      <c r="M13" s="32"/>
      <c r="N13" s="20"/>
      <c r="O13" s="37"/>
      <c r="P13" s="24"/>
      <c r="Q13" s="41"/>
      <c r="R13" s="20"/>
      <c r="S13" s="37"/>
      <c r="T13" s="24"/>
      <c r="U13" s="37"/>
    </row>
    <row r="14" spans="1:21" x14ac:dyDescent="0.35">
      <c r="A14" s="10" t="s">
        <v>34</v>
      </c>
      <c r="B14" s="20"/>
      <c r="C14" s="32"/>
      <c r="D14" s="20"/>
      <c r="E14" s="37"/>
      <c r="F14" s="24"/>
      <c r="G14" s="41"/>
      <c r="H14" s="20"/>
      <c r="I14" s="37"/>
      <c r="J14" s="24"/>
      <c r="K14" s="37"/>
      <c r="L14" s="20"/>
      <c r="M14" s="32"/>
      <c r="N14" s="20"/>
      <c r="O14" s="37"/>
      <c r="P14" s="24"/>
      <c r="Q14" s="41"/>
      <c r="R14" s="20"/>
      <c r="S14" s="37"/>
      <c r="T14" s="24"/>
      <c r="U14" s="37"/>
    </row>
    <row r="15" spans="1:21" x14ac:dyDescent="0.35">
      <c r="A15" s="10" t="s">
        <v>34</v>
      </c>
      <c r="B15" s="20"/>
      <c r="C15" s="32"/>
      <c r="D15" s="20"/>
      <c r="E15" s="37"/>
      <c r="F15" s="24"/>
      <c r="G15" s="41"/>
      <c r="H15" s="20"/>
      <c r="I15" s="37"/>
      <c r="J15" s="24"/>
      <c r="K15" s="37"/>
      <c r="L15" s="20"/>
      <c r="M15" s="32"/>
      <c r="N15" s="20"/>
      <c r="O15" s="37"/>
      <c r="P15" s="24"/>
      <c r="Q15" s="41"/>
      <c r="R15" s="20"/>
      <c r="S15" s="37"/>
      <c r="T15" s="24"/>
      <c r="U15" s="37"/>
    </row>
    <row r="16" spans="1:21" x14ac:dyDescent="0.35">
      <c r="A16" s="10" t="s">
        <v>34</v>
      </c>
      <c r="B16" s="19"/>
      <c r="C16" s="31"/>
      <c r="D16" s="19"/>
      <c r="E16" s="36"/>
      <c r="F16" s="23"/>
      <c r="G16" s="40"/>
      <c r="H16" s="19"/>
      <c r="I16" s="36"/>
      <c r="J16" s="23"/>
      <c r="K16" s="36"/>
      <c r="L16" s="19"/>
      <c r="M16" s="31"/>
      <c r="N16" s="19"/>
      <c r="O16" s="36"/>
      <c r="P16" s="23"/>
      <c r="Q16" s="40"/>
      <c r="R16" s="19"/>
      <c r="S16" s="36"/>
      <c r="T16" s="23"/>
      <c r="U16" s="36"/>
    </row>
    <row r="17" spans="1:21" x14ac:dyDescent="0.35">
      <c r="A17" s="10" t="s">
        <v>34</v>
      </c>
      <c r="B17" s="20"/>
      <c r="C17" s="32"/>
      <c r="D17" s="20"/>
      <c r="E17" s="37"/>
      <c r="F17" s="24"/>
      <c r="G17" s="41"/>
      <c r="H17" s="20"/>
      <c r="I17" s="37"/>
      <c r="J17" s="24"/>
      <c r="K17" s="37"/>
      <c r="L17" s="20"/>
      <c r="M17" s="32"/>
      <c r="N17" s="20"/>
      <c r="O17" s="37"/>
      <c r="P17" s="24"/>
      <c r="Q17" s="41"/>
      <c r="R17" s="20"/>
      <c r="S17" s="37"/>
      <c r="T17" s="24"/>
      <c r="U17" s="37"/>
    </row>
    <row r="18" spans="1:21" x14ac:dyDescent="0.35">
      <c r="A18" s="10" t="s">
        <v>34</v>
      </c>
      <c r="B18" s="20"/>
      <c r="C18" s="32"/>
      <c r="D18" s="20"/>
      <c r="E18" s="37"/>
      <c r="F18" s="24"/>
      <c r="G18" s="41"/>
      <c r="H18" s="20"/>
      <c r="I18" s="37"/>
      <c r="J18" s="24"/>
      <c r="K18" s="37"/>
      <c r="L18" s="20"/>
      <c r="M18" s="32"/>
      <c r="N18" s="20"/>
      <c r="O18" s="37"/>
      <c r="P18" s="24"/>
      <c r="Q18" s="41"/>
      <c r="R18" s="20"/>
      <c r="S18" s="37"/>
      <c r="T18" s="24"/>
      <c r="U18" s="37"/>
    </row>
    <row r="19" spans="1:21" x14ac:dyDescent="0.35">
      <c r="A19" s="10" t="s">
        <v>34</v>
      </c>
      <c r="B19" s="19"/>
      <c r="C19" s="31"/>
      <c r="D19" s="19"/>
      <c r="E19" s="36"/>
      <c r="F19" s="23"/>
      <c r="G19" s="40"/>
      <c r="H19" s="19"/>
      <c r="I19" s="36"/>
      <c r="J19" s="23"/>
      <c r="K19" s="36"/>
      <c r="L19" s="19"/>
      <c r="M19" s="31"/>
      <c r="N19" s="19"/>
      <c r="O19" s="36"/>
      <c r="P19" s="23"/>
      <c r="Q19" s="40"/>
      <c r="R19" s="19"/>
      <c r="S19" s="36"/>
      <c r="T19" s="23"/>
      <c r="U19" s="36"/>
    </row>
    <row r="20" spans="1:21" x14ac:dyDescent="0.35">
      <c r="A20" s="10" t="s">
        <v>34</v>
      </c>
      <c r="B20" s="19"/>
      <c r="C20" s="31"/>
      <c r="D20" s="19"/>
      <c r="E20" s="36"/>
      <c r="F20" s="23"/>
      <c r="G20" s="40"/>
      <c r="H20" s="19"/>
      <c r="I20" s="36"/>
      <c r="J20" s="23"/>
      <c r="K20" s="36"/>
      <c r="L20" s="19"/>
      <c r="M20" s="31"/>
      <c r="N20" s="19"/>
      <c r="O20" s="36"/>
      <c r="P20" s="23"/>
      <c r="Q20" s="40"/>
      <c r="R20" s="19"/>
      <c r="S20" s="36"/>
      <c r="T20" s="23"/>
      <c r="U20" s="36"/>
    </row>
    <row r="21" spans="1:21" x14ac:dyDescent="0.35">
      <c r="A21" s="10" t="s">
        <v>34</v>
      </c>
      <c r="B21" s="19"/>
      <c r="C21" s="31"/>
      <c r="D21" s="19"/>
      <c r="E21" s="36"/>
      <c r="F21" s="23"/>
      <c r="G21" s="40"/>
      <c r="H21" s="19"/>
      <c r="I21" s="36"/>
      <c r="J21" s="23"/>
      <c r="K21" s="36"/>
      <c r="L21" s="19"/>
      <c r="M21" s="31"/>
      <c r="N21" s="19"/>
      <c r="O21" s="36"/>
      <c r="P21" s="23"/>
      <c r="Q21" s="40"/>
      <c r="R21" s="19"/>
      <c r="S21" s="36"/>
      <c r="T21" s="23"/>
      <c r="U21" s="36"/>
    </row>
    <row r="22" spans="1:21" x14ac:dyDescent="0.35">
      <c r="A22" s="10" t="s">
        <v>34</v>
      </c>
      <c r="B22" s="20"/>
      <c r="C22" s="32"/>
      <c r="D22" s="20"/>
      <c r="E22" s="37"/>
      <c r="F22" s="24"/>
      <c r="G22" s="41"/>
      <c r="H22" s="20"/>
      <c r="I22" s="37"/>
      <c r="J22" s="24"/>
      <c r="K22" s="37"/>
      <c r="L22" s="20"/>
      <c r="M22" s="32"/>
      <c r="N22" s="20"/>
      <c r="O22" s="37"/>
      <c r="P22" s="24"/>
      <c r="Q22" s="41"/>
      <c r="R22" s="20"/>
      <c r="S22" s="37"/>
      <c r="T22" s="24"/>
      <c r="U22" s="37"/>
    </row>
    <row r="23" spans="1:21" x14ac:dyDescent="0.35">
      <c r="A23" s="10" t="s">
        <v>34</v>
      </c>
      <c r="B23" s="20"/>
      <c r="C23" s="32"/>
      <c r="D23" s="20"/>
      <c r="E23" s="37"/>
      <c r="F23" s="24"/>
      <c r="G23" s="41"/>
      <c r="H23" s="20"/>
      <c r="I23" s="37"/>
      <c r="J23" s="24"/>
      <c r="K23" s="37"/>
      <c r="L23" s="20"/>
      <c r="M23" s="32"/>
      <c r="N23" s="20"/>
      <c r="O23" s="37"/>
      <c r="P23" s="24"/>
      <c r="Q23" s="41"/>
      <c r="R23" s="20"/>
      <c r="S23" s="37"/>
      <c r="T23" s="24"/>
      <c r="U23" s="37"/>
    </row>
    <row r="24" spans="1:21" x14ac:dyDescent="0.35">
      <c r="A24" s="10" t="s">
        <v>34</v>
      </c>
      <c r="B24" s="20"/>
      <c r="C24" s="32"/>
      <c r="D24" s="20"/>
      <c r="E24" s="37"/>
      <c r="F24" s="24"/>
      <c r="G24" s="41"/>
      <c r="H24" s="20"/>
      <c r="I24" s="37"/>
      <c r="J24" s="24"/>
      <c r="K24" s="37"/>
      <c r="L24" s="20"/>
      <c r="M24" s="32"/>
      <c r="N24" s="20"/>
      <c r="O24" s="37"/>
      <c r="P24" s="24"/>
      <c r="Q24" s="41"/>
      <c r="R24" s="20"/>
      <c r="S24" s="37"/>
      <c r="T24" s="24"/>
      <c r="U24" s="37"/>
    </row>
    <row r="25" spans="1:21" x14ac:dyDescent="0.35">
      <c r="A25" s="10" t="s">
        <v>34</v>
      </c>
      <c r="B25" s="20"/>
      <c r="C25" s="32"/>
      <c r="D25" s="20"/>
      <c r="E25" s="37"/>
      <c r="F25" s="24"/>
      <c r="G25" s="41"/>
      <c r="H25" s="20"/>
      <c r="I25" s="37"/>
      <c r="J25" s="24"/>
      <c r="K25" s="37"/>
      <c r="L25" s="20"/>
      <c r="M25" s="32"/>
      <c r="N25" s="20"/>
      <c r="O25" s="37"/>
      <c r="P25" s="24"/>
      <c r="Q25" s="41"/>
      <c r="R25" s="20"/>
      <c r="S25" s="37"/>
      <c r="T25" s="24"/>
      <c r="U25" s="37"/>
    </row>
    <row r="26" spans="1:21" x14ac:dyDescent="0.35">
      <c r="A26" s="10" t="s">
        <v>34</v>
      </c>
      <c r="B26" s="19"/>
      <c r="C26" s="31"/>
      <c r="D26" s="19"/>
      <c r="E26" s="36"/>
      <c r="F26" s="23"/>
      <c r="G26" s="40"/>
      <c r="H26" s="19"/>
      <c r="I26" s="36"/>
      <c r="J26" s="23"/>
      <c r="K26" s="36"/>
      <c r="L26" s="19"/>
      <c r="M26" s="31"/>
      <c r="N26" s="19"/>
      <c r="O26" s="36"/>
      <c r="P26" s="23"/>
      <c r="Q26" s="40"/>
      <c r="R26" s="19"/>
      <c r="S26" s="36"/>
      <c r="T26" s="23"/>
      <c r="U26" s="36"/>
    </row>
    <row r="27" spans="1:21" x14ac:dyDescent="0.35">
      <c r="A27" s="10" t="s">
        <v>34</v>
      </c>
      <c r="B27" s="20"/>
      <c r="C27" s="32"/>
      <c r="D27" s="20"/>
      <c r="E27" s="37"/>
      <c r="F27" s="24"/>
      <c r="G27" s="41"/>
      <c r="H27" s="20"/>
      <c r="I27" s="37"/>
      <c r="J27" s="24"/>
      <c r="K27" s="37"/>
      <c r="L27" s="20"/>
      <c r="M27" s="32"/>
      <c r="N27" s="20"/>
      <c r="O27" s="37"/>
      <c r="P27" s="24"/>
      <c r="Q27" s="41"/>
      <c r="R27" s="20"/>
      <c r="S27" s="37"/>
      <c r="T27" s="24"/>
      <c r="U27" s="37"/>
    </row>
    <row r="28" spans="1:21" ht="15" thickBot="1" x14ac:dyDescent="0.4">
      <c r="A28" s="10" t="s">
        <v>34</v>
      </c>
      <c r="B28" s="21"/>
      <c r="C28" s="33"/>
      <c r="D28" s="21"/>
      <c r="E28" s="38"/>
      <c r="F28" s="24"/>
      <c r="G28" s="41"/>
      <c r="H28" s="21"/>
      <c r="I28" s="38"/>
      <c r="J28" s="24"/>
      <c r="K28" s="38"/>
      <c r="L28" s="21"/>
      <c r="M28" s="33"/>
      <c r="N28" s="21"/>
      <c r="O28" s="38"/>
      <c r="P28" s="24"/>
      <c r="Q28" s="41"/>
      <c r="R28" s="21"/>
      <c r="S28" s="38"/>
      <c r="T28" s="24"/>
      <c r="U28" s="38"/>
    </row>
    <row r="29" spans="1:21" ht="15" thickBot="1" x14ac:dyDescent="0.4">
      <c r="A29" s="29" t="s">
        <v>46</v>
      </c>
      <c r="B29" s="16">
        <f>SUM(B9:B28)</f>
        <v>0</v>
      </c>
      <c r="C29" s="34">
        <f t="shared" ref="C29:K29" si="0">SUM(C9:C28)</f>
        <v>0</v>
      </c>
      <c r="D29" s="17">
        <f t="shared" si="0"/>
        <v>0</v>
      </c>
      <c r="E29" s="34">
        <f t="shared" si="0"/>
        <v>0</v>
      </c>
      <c r="F29" s="17">
        <f t="shared" si="0"/>
        <v>0</v>
      </c>
      <c r="G29" s="42">
        <f t="shared" si="0"/>
        <v>0</v>
      </c>
      <c r="H29" s="16">
        <f t="shared" si="0"/>
        <v>0</v>
      </c>
      <c r="I29" s="34">
        <f t="shared" si="0"/>
        <v>0</v>
      </c>
      <c r="J29" s="17">
        <f t="shared" si="0"/>
        <v>0</v>
      </c>
      <c r="K29" s="34">
        <f t="shared" si="0"/>
        <v>0</v>
      </c>
      <c r="L29" s="16">
        <f>SUM(L9:L28)</f>
        <v>0</v>
      </c>
      <c r="M29" s="34">
        <f t="shared" ref="M29:U29" si="1">SUM(M9:M28)</f>
        <v>0</v>
      </c>
      <c r="N29" s="17">
        <f t="shared" si="1"/>
        <v>0</v>
      </c>
      <c r="O29" s="34">
        <f t="shared" si="1"/>
        <v>0</v>
      </c>
      <c r="P29" s="17">
        <f t="shared" si="1"/>
        <v>0</v>
      </c>
      <c r="Q29" s="42">
        <f t="shared" si="1"/>
        <v>0</v>
      </c>
      <c r="R29" s="16">
        <f t="shared" si="1"/>
        <v>0</v>
      </c>
      <c r="S29" s="34">
        <f t="shared" si="1"/>
        <v>0</v>
      </c>
      <c r="T29" s="17">
        <f t="shared" si="1"/>
        <v>0</v>
      </c>
      <c r="U29" s="34">
        <f t="shared" si="1"/>
        <v>0</v>
      </c>
    </row>
    <row r="30" spans="1:21" x14ac:dyDescent="0.35">
      <c r="A30" s="12"/>
      <c r="B30" s="9"/>
      <c r="C30" s="9"/>
      <c r="D30" s="9"/>
      <c r="E30" s="9"/>
      <c r="F30" s="9"/>
      <c r="G30" s="9"/>
      <c r="H30" s="9"/>
      <c r="I30" s="9"/>
      <c r="J30" s="9"/>
      <c r="K30" s="9"/>
    </row>
    <row r="31" spans="1:21" x14ac:dyDescent="0.35">
      <c r="A31" s="11"/>
      <c r="B31" s="9"/>
      <c r="C31" s="9"/>
      <c r="D31" s="9"/>
      <c r="E31" s="9"/>
      <c r="F31" s="9"/>
      <c r="G31" s="9"/>
      <c r="H31" s="9"/>
      <c r="I31" s="9"/>
      <c r="J31" s="9"/>
      <c r="K31" s="9"/>
    </row>
    <row r="33" spans="1:1" x14ac:dyDescent="0.35">
      <c r="A33" t="s">
        <v>59</v>
      </c>
    </row>
  </sheetData>
  <mergeCells count="15">
    <mergeCell ref="B2:H2"/>
    <mergeCell ref="B3:H3"/>
    <mergeCell ref="A7:A8"/>
    <mergeCell ref="B7:C7"/>
    <mergeCell ref="D7:E7"/>
    <mergeCell ref="F7:G7"/>
    <mergeCell ref="H7:I7"/>
    <mergeCell ref="B6:K6"/>
    <mergeCell ref="J7:K7"/>
    <mergeCell ref="L6:U6"/>
    <mergeCell ref="L7:M7"/>
    <mergeCell ref="N7:O7"/>
    <mergeCell ref="P7:Q7"/>
    <mergeCell ref="R7:S7"/>
    <mergeCell ref="T7:U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V65"/>
  <sheetViews>
    <sheetView view="pageLayout" zoomScaleNormal="60" workbookViewId="0">
      <selection activeCell="A56" sqref="A56:T61"/>
    </sheetView>
  </sheetViews>
  <sheetFormatPr defaultRowHeight="14.5" x14ac:dyDescent="0.35"/>
  <cols>
    <col min="1" max="1" width="35.54296875" customWidth="1"/>
    <col min="2" max="11" width="23.54296875" customWidth="1"/>
    <col min="12" max="12" width="23.54296875" style="118" hidden="1" customWidth="1"/>
    <col min="13" max="14" width="23.54296875" hidden="1" customWidth="1"/>
    <col min="15" max="15" width="23.54296875" style="118" hidden="1" customWidth="1"/>
    <col min="16" max="20" width="23.54296875" customWidth="1"/>
    <col min="21" max="21" width="1" style="118" hidden="1" customWidth="1"/>
    <col min="22" max="22" width="15.54296875" hidden="1" customWidth="1"/>
  </cols>
  <sheetData>
    <row r="1" spans="1:22" ht="15" thickBot="1" x14ac:dyDescent="0.4">
      <c r="A1" s="134"/>
      <c r="B1" s="134"/>
      <c r="C1" s="134"/>
      <c r="D1" s="134"/>
      <c r="E1" s="134"/>
      <c r="F1" s="134"/>
      <c r="G1" s="134"/>
      <c r="H1" s="134"/>
      <c r="I1" s="134"/>
      <c r="J1" s="134"/>
      <c r="K1" s="134"/>
      <c r="L1" s="141"/>
      <c r="M1" s="134"/>
      <c r="N1" s="134"/>
      <c r="O1" s="141"/>
      <c r="P1" s="134"/>
      <c r="Q1" s="134"/>
      <c r="R1" s="134"/>
      <c r="S1" s="134"/>
      <c r="T1" s="134"/>
      <c r="U1" s="141"/>
      <c r="V1" s="134"/>
    </row>
    <row r="2" spans="1:22" ht="15" thickBot="1" x14ac:dyDescent="0.4">
      <c r="A2" s="142" t="s">
        <v>60</v>
      </c>
      <c r="B2" s="336">
        <f>[1]Summary!B2</f>
        <v>0</v>
      </c>
      <c r="C2" s="337"/>
      <c r="D2" s="337"/>
      <c r="E2" s="337"/>
      <c r="F2" s="337"/>
      <c r="G2" s="337"/>
      <c r="H2" s="338"/>
      <c r="I2" s="134"/>
      <c r="J2" s="134"/>
      <c r="K2" s="134"/>
      <c r="L2" s="141"/>
      <c r="M2" s="134"/>
      <c r="N2" s="134"/>
      <c r="O2" s="141"/>
      <c r="P2" s="134"/>
      <c r="Q2" s="134"/>
      <c r="R2" s="134"/>
      <c r="S2" s="134"/>
      <c r="T2" s="134"/>
      <c r="U2" s="141"/>
      <c r="V2" s="134"/>
    </row>
    <row r="3" spans="1:22" ht="15" thickBot="1" x14ac:dyDescent="0.4">
      <c r="A3" s="143" t="s">
        <v>9</v>
      </c>
      <c r="B3" s="339">
        <f>[1]Summary!B3</f>
        <v>0</v>
      </c>
      <c r="C3" s="340"/>
      <c r="D3" s="340"/>
      <c r="E3" s="340"/>
      <c r="F3" s="340"/>
      <c r="G3" s="340"/>
      <c r="H3" s="341"/>
      <c r="I3" s="134"/>
      <c r="J3" s="134"/>
      <c r="K3" s="134"/>
      <c r="L3" s="141"/>
      <c r="M3" s="347" t="s">
        <v>119</v>
      </c>
      <c r="N3" s="348"/>
      <c r="O3" s="141"/>
      <c r="P3" s="134"/>
      <c r="Q3" s="134"/>
      <c r="R3" s="134"/>
      <c r="S3" s="134"/>
      <c r="T3" s="134"/>
      <c r="U3" s="141"/>
      <c r="V3" s="144"/>
    </row>
    <row r="4" spans="1:22" ht="15" thickBot="1" x14ac:dyDescent="0.4">
      <c r="A4" s="134"/>
      <c r="B4" s="349" t="s">
        <v>19</v>
      </c>
      <c r="C4" s="347"/>
      <c r="D4" s="347"/>
      <c r="E4" s="347"/>
      <c r="F4" s="347"/>
      <c r="G4" s="347"/>
      <c r="H4" s="347"/>
      <c r="I4" s="347"/>
      <c r="J4" s="347"/>
      <c r="K4" s="350"/>
      <c r="L4" s="73"/>
      <c r="M4" s="347" t="s">
        <v>89</v>
      </c>
      <c r="N4" s="348"/>
      <c r="O4" s="73"/>
      <c r="P4" s="344"/>
      <c r="Q4" s="344"/>
      <c r="R4" s="344"/>
      <c r="S4" s="344"/>
      <c r="T4" s="345"/>
      <c r="U4" s="73"/>
      <c r="V4" s="144" t="s">
        <v>119</v>
      </c>
    </row>
    <row r="5" spans="1:22" ht="15" thickBot="1" x14ac:dyDescent="0.4">
      <c r="A5" s="353" t="s">
        <v>45</v>
      </c>
      <c r="B5" s="346" t="s">
        <v>3</v>
      </c>
      <c r="C5" s="345"/>
      <c r="D5" s="346" t="s">
        <v>4</v>
      </c>
      <c r="E5" s="345"/>
      <c r="F5" s="346" t="s">
        <v>5</v>
      </c>
      <c r="G5" s="345"/>
      <c r="H5" s="346" t="s">
        <v>6</v>
      </c>
      <c r="I5" s="345"/>
      <c r="J5" s="346" t="s">
        <v>7</v>
      </c>
      <c r="K5" s="345"/>
      <c r="L5" s="73"/>
      <c r="M5" s="145"/>
      <c r="N5" s="145"/>
      <c r="O5" s="73"/>
      <c r="P5" s="307" t="s">
        <v>54</v>
      </c>
      <c r="Q5" s="307" t="s">
        <v>55</v>
      </c>
      <c r="R5" s="307" t="s">
        <v>56</v>
      </c>
      <c r="S5" s="307" t="s">
        <v>57</v>
      </c>
      <c r="T5" s="307" t="s">
        <v>58</v>
      </c>
      <c r="U5" s="73"/>
      <c r="V5" s="145" t="s">
        <v>128</v>
      </c>
    </row>
    <row r="6" spans="1:22" ht="15" thickBot="1" x14ac:dyDescent="0.4">
      <c r="A6" s="354"/>
      <c r="B6" s="147" t="s">
        <v>2</v>
      </c>
      <c r="C6" s="147" t="s">
        <v>17</v>
      </c>
      <c r="D6" s="148" t="s">
        <v>2</v>
      </c>
      <c r="E6" s="148" t="s">
        <v>17</v>
      </c>
      <c r="F6" s="148" t="s">
        <v>2</v>
      </c>
      <c r="G6" s="148" t="s">
        <v>17</v>
      </c>
      <c r="H6" s="148" t="s">
        <v>2</v>
      </c>
      <c r="I6" s="148" t="s">
        <v>17</v>
      </c>
      <c r="J6" s="148" t="s">
        <v>2</v>
      </c>
      <c r="K6" s="149" t="s">
        <v>17</v>
      </c>
      <c r="L6" s="73"/>
      <c r="M6" s="148" t="s">
        <v>2</v>
      </c>
      <c r="N6" s="149" t="s">
        <v>17</v>
      </c>
      <c r="O6" s="73"/>
      <c r="P6" s="148" t="s">
        <v>17</v>
      </c>
      <c r="Q6" s="148" t="s">
        <v>17</v>
      </c>
      <c r="R6" s="148" t="s">
        <v>17</v>
      </c>
      <c r="S6" s="148" t="s">
        <v>17</v>
      </c>
      <c r="T6" s="149" t="s">
        <v>17</v>
      </c>
      <c r="U6" s="73"/>
      <c r="V6" s="149" t="s">
        <v>17</v>
      </c>
    </row>
    <row r="7" spans="1:22" x14ac:dyDescent="0.35">
      <c r="A7" s="150" t="s">
        <v>71</v>
      </c>
      <c r="B7" s="151"/>
      <c r="C7" s="152"/>
      <c r="D7" s="153"/>
      <c r="E7" s="154"/>
      <c r="F7" s="153"/>
      <c r="G7" s="155"/>
      <c r="H7" s="151"/>
      <c r="I7" s="154"/>
      <c r="J7" s="153"/>
      <c r="K7" s="156"/>
      <c r="L7" s="157"/>
      <c r="M7" s="158"/>
      <c r="N7" s="158"/>
      <c r="O7" s="157"/>
      <c r="P7" s="152"/>
      <c r="Q7" s="152"/>
      <c r="R7" s="152"/>
      <c r="S7" s="152"/>
      <c r="T7" s="158"/>
      <c r="U7" s="157"/>
      <c r="V7" s="158"/>
    </row>
    <row r="8" spans="1:22" s="159" customFormat="1" x14ac:dyDescent="0.35">
      <c r="A8" s="10" t="s">
        <v>169</v>
      </c>
      <c r="B8" s="199">
        <v>0</v>
      </c>
      <c r="C8" s="246">
        <v>2.1398008400000001E-2</v>
      </c>
      <c r="D8" s="199">
        <v>0</v>
      </c>
      <c r="E8" s="246">
        <v>2.1398008400000001E-2</v>
      </c>
      <c r="F8" s="199">
        <v>0</v>
      </c>
      <c r="G8" s="246">
        <v>2.1398008400000001E-2</v>
      </c>
      <c r="H8" s="199">
        <v>0</v>
      </c>
      <c r="I8" s="246">
        <v>2.1398008400000001E-2</v>
      </c>
      <c r="J8" s="199">
        <v>0</v>
      </c>
      <c r="K8" s="246">
        <v>2.1398008400000001E-2</v>
      </c>
      <c r="L8" s="202"/>
      <c r="M8" s="250"/>
      <c r="N8" s="251"/>
      <c r="O8" s="202"/>
      <c r="P8" s="246">
        <v>2.1398008400000001E-2</v>
      </c>
      <c r="Q8" s="246">
        <v>2.1398008400000001E-2</v>
      </c>
      <c r="R8" s="246">
        <v>2.1398008400000001E-2</v>
      </c>
      <c r="S8" s="246">
        <v>2.1398008400000001E-2</v>
      </c>
      <c r="T8" s="246">
        <v>2.1398008400000001E-2</v>
      </c>
      <c r="U8" s="122"/>
      <c r="V8" s="139"/>
    </row>
    <row r="9" spans="1:22" s="159" customFormat="1" x14ac:dyDescent="0.35">
      <c r="A9" s="10" t="s">
        <v>160</v>
      </c>
      <c r="B9" s="199"/>
      <c r="C9" s="246"/>
      <c r="D9" s="199"/>
      <c r="E9" s="247"/>
      <c r="F9" s="199"/>
      <c r="G9" s="249"/>
      <c r="H9" s="199"/>
      <c r="I9" s="247"/>
      <c r="J9" s="199"/>
      <c r="K9" s="248"/>
      <c r="L9" s="202"/>
      <c r="M9" s="250"/>
      <c r="N9" s="251"/>
      <c r="O9" s="202"/>
      <c r="P9" s="246"/>
      <c r="Q9" s="246"/>
      <c r="R9" s="246"/>
      <c r="S9" s="246"/>
      <c r="T9" s="252"/>
      <c r="U9" s="122"/>
      <c r="V9" s="139"/>
    </row>
    <row r="10" spans="1:22" s="159" customFormat="1" x14ac:dyDescent="0.35">
      <c r="A10" s="10" t="s">
        <v>161</v>
      </c>
      <c r="B10" s="206"/>
      <c r="C10" s="253"/>
      <c r="D10" s="206"/>
      <c r="E10" s="254" t="s">
        <v>158</v>
      </c>
      <c r="F10" s="206"/>
      <c r="G10" s="255"/>
      <c r="H10" s="206"/>
      <c r="I10" s="254"/>
      <c r="J10" s="206"/>
      <c r="K10" s="304"/>
      <c r="L10" s="202"/>
      <c r="M10" s="250"/>
      <c r="N10" s="251"/>
      <c r="O10" s="202"/>
      <c r="P10" s="253"/>
      <c r="Q10" s="253"/>
      <c r="R10" s="256"/>
      <c r="S10" s="253"/>
      <c r="T10" s="256"/>
      <c r="U10" s="122"/>
      <c r="V10" s="139"/>
    </row>
    <row r="11" spans="1:22" s="159" customFormat="1" x14ac:dyDescent="0.35">
      <c r="A11" s="10" t="s">
        <v>159</v>
      </c>
      <c r="B11" s="206"/>
      <c r="C11" s="253"/>
      <c r="D11" s="206"/>
      <c r="E11" s="254"/>
      <c r="F11" s="206"/>
      <c r="G11" s="255"/>
      <c r="H11" s="206"/>
      <c r="I11" s="254"/>
      <c r="J11" s="206"/>
      <c r="K11" s="304"/>
      <c r="L11" s="202"/>
      <c r="M11" s="250"/>
      <c r="N11" s="251"/>
      <c r="O11" s="202"/>
      <c r="P11" s="253"/>
      <c r="Q11" s="254"/>
      <c r="R11" s="255"/>
      <c r="S11" s="254"/>
      <c r="T11" s="255"/>
      <c r="U11" s="122"/>
      <c r="V11" s="139"/>
    </row>
    <row r="12" spans="1:22" s="159" customFormat="1" x14ac:dyDescent="0.35">
      <c r="A12" s="10" t="s">
        <v>162</v>
      </c>
      <c r="B12" s="199"/>
      <c r="C12" s="246"/>
      <c r="D12" s="199"/>
      <c r="E12" s="247"/>
      <c r="F12" s="199"/>
      <c r="G12" s="249"/>
      <c r="H12" s="199"/>
      <c r="I12" s="247"/>
      <c r="J12" s="199"/>
      <c r="K12" s="248"/>
      <c r="L12" s="202"/>
      <c r="M12" s="250"/>
      <c r="N12" s="251"/>
      <c r="O12" s="202"/>
      <c r="P12" s="246"/>
      <c r="Q12" s="247"/>
      <c r="R12" s="249"/>
      <c r="S12" s="247"/>
      <c r="T12" s="249"/>
      <c r="U12" s="122"/>
      <c r="V12" s="139"/>
    </row>
    <row r="13" spans="1:22" s="159" customFormat="1" ht="15" thickBot="1" x14ac:dyDescent="0.4">
      <c r="A13" s="10" t="s">
        <v>163</v>
      </c>
      <c r="B13" s="257"/>
      <c r="C13" s="258"/>
      <c r="D13" s="257"/>
      <c r="E13" s="259"/>
      <c r="F13" s="257"/>
      <c r="G13" s="260"/>
      <c r="H13" s="257"/>
      <c r="I13" s="259"/>
      <c r="J13" s="257"/>
      <c r="K13" s="260"/>
      <c r="L13" s="202"/>
      <c r="M13" s="250"/>
      <c r="N13" s="251"/>
      <c r="O13" s="202"/>
      <c r="P13" s="262"/>
      <c r="Q13" s="262"/>
      <c r="R13" s="262"/>
      <c r="S13" s="262"/>
      <c r="T13" s="263"/>
      <c r="U13" s="122"/>
      <c r="V13" s="139"/>
    </row>
    <row r="14" spans="1:22" x14ac:dyDescent="0.35">
      <c r="A14" s="160" t="s">
        <v>129</v>
      </c>
      <c r="B14" s="264">
        <f>SUM(B8:B13)</f>
        <v>0</v>
      </c>
      <c r="C14" s="265">
        <f>SUM(C8:C13)*12*Summary!B32</f>
        <v>66552.000133646405</v>
      </c>
      <c r="D14" s="264">
        <f>SUM(D8:D13)</f>
        <v>0</v>
      </c>
      <c r="E14" s="265">
        <f>SUM(E8:E13)*12*Summary!B32</f>
        <v>66552.000133646405</v>
      </c>
      <c r="F14" s="264">
        <f>SUM(F8:F13)</f>
        <v>0</v>
      </c>
      <c r="G14" s="265">
        <f>SUM(G8:G13)*12*Summary!B32</f>
        <v>66552.000133646405</v>
      </c>
      <c r="H14" s="266">
        <f>SUM(H8:H13)</f>
        <v>0</v>
      </c>
      <c r="I14" s="265">
        <f>SUM(I8:I13)*12*Summary!B32</f>
        <v>66552.000133646405</v>
      </c>
      <c r="J14" s="266">
        <f>SUM(J8:J13)</f>
        <v>0</v>
      </c>
      <c r="K14" s="305">
        <f>SUM(K8:K13)*12*Summary!B32</f>
        <v>66552.000133646405</v>
      </c>
      <c r="L14" s="303"/>
      <c r="M14" s="265">
        <f>B14+D14+F14+H14+J14</f>
        <v>0</v>
      </c>
      <c r="N14" s="265">
        <f>C14+E14+G14+I14+K14</f>
        <v>332760.00066823204</v>
      </c>
      <c r="O14" s="265"/>
      <c r="P14" s="265">
        <f>SUM(P8:P13)*12*Summary!B32</f>
        <v>66552.000133646405</v>
      </c>
      <c r="Q14" s="265">
        <f>SUM(Q8:Q13)*12*Summary!B32</f>
        <v>66552.000133646405</v>
      </c>
      <c r="R14" s="265">
        <f>SUM(R8:R13)*12*Summary!B32</f>
        <v>66552.000133646405</v>
      </c>
      <c r="S14" s="265">
        <f>SUM(S8:S13)*12*Summary!B32</f>
        <v>66552.000133646405</v>
      </c>
      <c r="T14" s="265">
        <f>SUM(T8:T13)*12*Summary!B32</f>
        <v>66552.000133646405</v>
      </c>
      <c r="U14" s="162"/>
      <c r="V14" s="161">
        <f>P14+Q14+R14+S14+T14</f>
        <v>332760.00066823204</v>
      </c>
    </row>
    <row r="15" spans="1:22" x14ac:dyDescent="0.35">
      <c r="A15" s="150" t="s">
        <v>72</v>
      </c>
      <c r="B15" s="268"/>
      <c r="C15" s="269"/>
      <c r="D15" s="270"/>
      <c r="E15" s="271"/>
      <c r="F15" s="272"/>
      <c r="G15" s="273"/>
      <c r="H15" s="270"/>
      <c r="I15" s="271"/>
      <c r="J15" s="272"/>
      <c r="K15" s="273"/>
      <c r="L15" s="275"/>
      <c r="M15" s="276"/>
      <c r="N15" s="276"/>
      <c r="O15" s="275"/>
      <c r="P15" s="277"/>
      <c r="Q15" s="277"/>
      <c r="R15" s="277"/>
      <c r="S15" s="277"/>
      <c r="T15" s="276"/>
      <c r="U15" s="163"/>
      <c r="V15" s="165"/>
    </row>
    <row r="16" spans="1:22" s="159" customFormat="1" x14ac:dyDescent="0.35">
      <c r="A16" s="10" t="s">
        <v>170</v>
      </c>
      <c r="B16" s="199">
        <v>0</v>
      </c>
      <c r="C16" s="246">
        <v>1.0829366199999999E-2</v>
      </c>
      <c r="D16" s="199">
        <v>0</v>
      </c>
      <c r="E16" s="246">
        <v>1.0829366199999999E-2</v>
      </c>
      <c r="F16" s="199">
        <v>0</v>
      </c>
      <c r="G16" s="246">
        <v>1.0829366199999999E-2</v>
      </c>
      <c r="H16" s="199">
        <v>0</v>
      </c>
      <c r="I16" s="246">
        <v>1.0829366199999999E-2</v>
      </c>
      <c r="J16" s="199">
        <v>0</v>
      </c>
      <c r="K16" s="246">
        <v>1.0829366199999999E-2</v>
      </c>
      <c r="L16" s="202"/>
      <c r="M16" s="250"/>
      <c r="N16" s="251"/>
      <c r="O16" s="202"/>
      <c r="P16" s="246">
        <v>1.0829366199999999E-2</v>
      </c>
      <c r="Q16" s="246">
        <v>1.0829366199999999E-2</v>
      </c>
      <c r="R16" s="246">
        <v>1.0829366199999999E-2</v>
      </c>
      <c r="S16" s="246">
        <v>1.0829366199999999E-2</v>
      </c>
      <c r="T16" s="246">
        <v>1.0829366199999999E-2</v>
      </c>
      <c r="U16" s="122"/>
      <c r="V16" s="140"/>
    </row>
    <row r="17" spans="1:22" s="159" customFormat="1" x14ac:dyDescent="0.35">
      <c r="A17" s="10" t="s">
        <v>160</v>
      </c>
      <c r="B17" s="199"/>
      <c r="C17" s="253"/>
      <c r="D17" s="199"/>
      <c r="E17" s="254"/>
      <c r="F17" s="199"/>
      <c r="G17" s="255"/>
      <c r="H17" s="199"/>
      <c r="I17" s="254"/>
      <c r="J17" s="199"/>
      <c r="K17" s="304"/>
      <c r="L17" s="202"/>
      <c r="M17" s="250"/>
      <c r="N17" s="251"/>
      <c r="O17" s="202"/>
      <c r="P17" s="253"/>
      <c r="Q17" s="254"/>
      <c r="R17" s="255"/>
      <c r="S17" s="254"/>
      <c r="T17" s="255"/>
      <c r="U17" s="122"/>
      <c r="V17" s="140"/>
    </row>
    <row r="18" spans="1:22" s="159" customFormat="1" x14ac:dyDescent="0.35">
      <c r="A18" s="10" t="s">
        <v>161</v>
      </c>
      <c r="B18" s="199"/>
      <c r="C18" s="253"/>
      <c r="D18" s="206"/>
      <c r="E18" s="254"/>
      <c r="F18" s="206"/>
      <c r="G18" s="255"/>
      <c r="H18" s="206"/>
      <c r="I18" s="254"/>
      <c r="J18" s="206"/>
      <c r="K18" s="304"/>
      <c r="L18" s="202"/>
      <c r="M18" s="250"/>
      <c r="N18" s="251"/>
      <c r="O18" s="202"/>
      <c r="P18" s="253"/>
      <c r="Q18" s="254"/>
      <c r="R18" s="255"/>
      <c r="S18" s="254"/>
      <c r="T18" s="255"/>
      <c r="U18" s="122"/>
      <c r="V18" s="140"/>
    </row>
    <row r="19" spans="1:22" s="159" customFormat="1" x14ac:dyDescent="0.35">
      <c r="A19" s="10" t="s">
        <v>159</v>
      </c>
      <c r="B19" s="199"/>
      <c r="C19" s="246"/>
      <c r="D19" s="206"/>
      <c r="E19" s="247"/>
      <c r="F19" s="206"/>
      <c r="G19" s="249"/>
      <c r="H19" s="206"/>
      <c r="I19" s="247"/>
      <c r="J19" s="206"/>
      <c r="K19" s="248"/>
      <c r="L19" s="202"/>
      <c r="M19" s="250"/>
      <c r="N19" s="251"/>
      <c r="O19" s="202"/>
      <c r="P19" s="246"/>
      <c r="Q19" s="247"/>
      <c r="R19" s="249"/>
      <c r="S19" s="247"/>
      <c r="T19" s="249"/>
      <c r="U19" s="122"/>
      <c r="V19" s="140"/>
    </row>
    <row r="20" spans="1:22" s="159" customFormat="1" x14ac:dyDescent="0.35">
      <c r="A20" s="10" t="s">
        <v>162</v>
      </c>
      <c r="B20" s="199"/>
      <c r="C20" s="262"/>
      <c r="D20" s="199"/>
      <c r="E20" s="259"/>
      <c r="F20" s="199"/>
      <c r="G20" s="260"/>
      <c r="H20" s="199"/>
      <c r="I20" s="259"/>
      <c r="J20" s="199"/>
      <c r="K20" s="260"/>
      <c r="L20" s="202"/>
      <c r="M20" s="250"/>
      <c r="N20" s="251"/>
      <c r="O20" s="202"/>
      <c r="P20" s="262"/>
      <c r="Q20" s="262"/>
      <c r="R20" s="262"/>
      <c r="S20" s="262"/>
      <c r="T20" s="263"/>
      <c r="U20" s="122"/>
      <c r="V20" s="140"/>
    </row>
    <row r="21" spans="1:22" s="159" customFormat="1" ht="15" thickBot="1" x14ac:dyDescent="0.4">
      <c r="A21" s="10" t="s">
        <v>163</v>
      </c>
      <c r="B21" s="199"/>
      <c r="C21" s="246"/>
      <c r="D21" s="257"/>
      <c r="E21" s="247"/>
      <c r="F21" s="257"/>
      <c r="G21" s="248"/>
      <c r="H21" s="257"/>
      <c r="I21" s="247"/>
      <c r="J21" s="257"/>
      <c r="K21" s="248"/>
      <c r="L21" s="202"/>
      <c r="M21" s="250"/>
      <c r="N21" s="251"/>
      <c r="O21" s="202"/>
      <c r="P21" s="246"/>
      <c r="Q21" s="246"/>
      <c r="R21" s="246"/>
      <c r="S21" s="246"/>
      <c r="T21" s="252"/>
      <c r="U21" s="122"/>
      <c r="V21" s="140"/>
    </row>
    <row r="22" spans="1:22" x14ac:dyDescent="0.35">
      <c r="A22" s="160" t="s">
        <v>130</v>
      </c>
      <c r="B22" s="264">
        <f>SUM(B16:B21)</f>
        <v>0</v>
      </c>
      <c r="C22" s="265">
        <f>SUM(C16:C21)*12*Summary!B33</f>
        <v>66551.999934494408</v>
      </c>
      <c r="D22" s="266">
        <f>SUM(D16:D21)</f>
        <v>0</v>
      </c>
      <c r="E22" s="265">
        <f>SUM(E16:E21)*12*Summary!B33</f>
        <v>66551.999934494408</v>
      </c>
      <c r="F22" s="266">
        <f>SUM(F16:F21)</f>
        <v>0</v>
      </c>
      <c r="G22" s="265">
        <f>SUM(G16:G21)*12*Summary!B33</f>
        <v>66551.999934494408</v>
      </c>
      <c r="H22" s="266">
        <f>SUM(H16:H21)</f>
        <v>0</v>
      </c>
      <c r="I22" s="265">
        <f>SUM(I16:I21)*12*Summary!B33</f>
        <v>66551.999934494408</v>
      </c>
      <c r="J22" s="266">
        <f>SUM(J16:J21)</f>
        <v>0</v>
      </c>
      <c r="K22" s="305">
        <f>SUM(K16:K21)*12*Summary!B33</f>
        <v>66551.999934494408</v>
      </c>
      <c r="L22" s="267"/>
      <c r="M22" s="264">
        <f>B22+D22+F22+H22+J22</f>
        <v>0</v>
      </c>
      <c r="N22" s="265">
        <f>C22+E22+G22+I22+K22</f>
        <v>332759.99967247201</v>
      </c>
      <c r="O22" s="267"/>
      <c r="P22" s="265">
        <f>SUM(P16:P21)*12*Summary!B33</f>
        <v>66551.999934494408</v>
      </c>
      <c r="Q22" s="265">
        <f>SUM(Q16:Q21)*12*Summary!B33</f>
        <v>66551.999934494408</v>
      </c>
      <c r="R22" s="265">
        <f>SUM(R16:R21)*12*Summary!B33</f>
        <v>66551.999934494408</v>
      </c>
      <c r="S22" s="265">
        <f>SUM(S16:S21)*12*Summary!B33</f>
        <v>66551.999934494408</v>
      </c>
      <c r="T22" s="265">
        <f>SUM(T16:T21)*12*Summary!B33</f>
        <v>66551.999934494408</v>
      </c>
      <c r="U22" s="162"/>
      <c r="V22" s="161">
        <f>P22+Q22+R22+S22+T22</f>
        <v>332759.99967247201</v>
      </c>
    </row>
    <row r="23" spans="1:22" x14ac:dyDescent="0.35">
      <c r="A23" s="150" t="s">
        <v>73</v>
      </c>
      <c r="B23" s="270"/>
      <c r="C23" s="277"/>
      <c r="D23" s="270"/>
      <c r="E23" s="271"/>
      <c r="F23" s="272"/>
      <c r="G23" s="274"/>
      <c r="H23" s="270"/>
      <c r="I23" s="271"/>
      <c r="J23" s="272"/>
      <c r="K23" s="273"/>
      <c r="L23" s="275"/>
      <c r="M23" s="276"/>
      <c r="N23" s="276"/>
      <c r="O23" s="275"/>
      <c r="P23" s="277"/>
      <c r="Q23" s="277"/>
      <c r="R23" s="277"/>
      <c r="S23" s="277"/>
      <c r="T23" s="276"/>
      <c r="U23" s="163"/>
      <c r="V23" s="165"/>
    </row>
    <row r="24" spans="1:22" s="159" customFormat="1" x14ac:dyDescent="0.35">
      <c r="A24" s="10" t="s">
        <v>171</v>
      </c>
      <c r="B24" s="199"/>
      <c r="C24" s="253"/>
      <c r="D24" s="199">
        <v>0</v>
      </c>
      <c r="E24" s="254">
        <v>7.1838819999999999E-3</v>
      </c>
      <c r="F24" s="199">
        <v>0</v>
      </c>
      <c r="G24" s="254">
        <v>7.1838819999999999E-3</v>
      </c>
      <c r="H24" s="199">
        <v>0</v>
      </c>
      <c r="I24" s="254">
        <v>7.1838819999999999E-3</v>
      </c>
      <c r="J24" s="199">
        <v>0</v>
      </c>
      <c r="K24" s="254">
        <v>7.1838819999999999E-3</v>
      </c>
      <c r="L24" s="202"/>
      <c r="M24" s="250"/>
      <c r="N24" s="278"/>
      <c r="O24" s="202"/>
      <c r="P24" s="254">
        <v>7.1838819999999999E-3</v>
      </c>
      <c r="Q24" s="254">
        <v>7.1838819999999999E-3</v>
      </c>
      <c r="R24" s="254">
        <v>7.1838819999999999E-3</v>
      </c>
      <c r="S24" s="254">
        <v>7.1838819999999999E-3</v>
      </c>
      <c r="T24" s="254">
        <v>7.1838819999999999E-3</v>
      </c>
      <c r="U24" s="122"/>
      <c r="V24" s="140"/>
    </row>
    <row r="25" spans="1:22" s="159" customFormat="1" x14ac:dyDescent="0.35">
      <c r="A25" s="10" t="s">
        <v>160</v>
      </c>
      <c r="B25" s="199"/>
      <c r="C25" s="253"/>
      <c r="D25" s="199"/>
      <c r="E25" s="254"/>
      <c r="F25" s="199"/>
      <c r="G25" s="255"/>
      <c r="H25" s="199"/>
      <c r="I25" s="254"/>
      <c r="J25" s="199"/>
      <c r="K25" s="304"/>
      <c r="L25" s="202"/>
      <c r="M25" s="250"/>
      <c r="N25" s="278"/>
      <c r="O25" s="202"/>
      <c r="P25" s="253"/>
      <c r="Q25" s="254"/>
      <c r="R25" s="255"/>
      <c r="S25" s="254"/>
      <c r="T25" s="255"/>
      <c r="U25" s="122"/>
      <c r="V25" s="140"/>
    </row>
    <row r="26" spans="1:22" s="159" customFormat="1" x14ac:dyDescent="0.35">
      <c r="A26" s="10" t="s">
        <v>161</v>
      </c>
      <c r="B26" s="199"/>
      <c r="C26" s="253"/>
      <c r="D26" s="199"/>
      <c r="E26" s="254"/>
      <c r="F26" s="199"/>
      <c r="G26" s="255"/>
      <c r="H26" s="199"/>
      <c r="I26" s="254"/>
      <c r="J26" s="199"/>
      <c r="K26" s="304"/>
      <c r="L26" s="202"/>
      <c r="M26" s="250"/>
      <c r="N26" s="278"/>
      <c r="O26" s="202"/>
      <c r="P26" s="253"/>
      <c r="Q26" s="254"/>
      <c r="R26" s="255"/>
      <c r="S26" s="254"/>
      <c r="T26" s="255"/>
      <c r="U26" s="122"/>
      <c r="V26" s="140"/>
    </row>
    <row r="27" spans="1:22" s="159" customFormat="1" x14ac:dyDescent="0.35">
      <c r="A27" s="10" t="s">
        <v>159</v>
      </c>
      <c r="B27" s="199"/>
      <c r="C27" s="246"/>
      <c r="D27" s="199"/>
      <c r="E27" s="247"/>
      <c r="F27" s="199"/>
      <c r="G27" s="249"/>
      <c r="H27" s="199"/>
      <c r="I27" s="247"/>
      <c r="J27" s="199"/>
      <c r="K27" s="248"/>
      <c r="L27" s="202"/>
      <c r="M27" s="250"/>
      <c r="N27" s="278"/>
      <c r="O27" s="202"/>
      <c r="P27" s="246"/>
      <c r="Q27" s="247"/>
      <c r="R27" s="249"/>
      <c r="S27" s="247"/>
      <c r="T27" s="249"/>
      <c r="U27" s="122"/>
      <c r="V27" s="140"/>
    </row>
    <row r="28" spans="1:22" s="159" customFormat="1" x14ac:dyDescent="0.35">
      <c r="A28" s="10" t="s">
        <v>162</v>
      </c>
      <c r="B28" s="199"/>
      <c r="C28" s="262"/>
      <c r="D28" s="199"/>
      <c r="E28" s="259"/>
      <c r="F28" s="199"/>
      <c r="G28" s="260"/>
      <c r="H28" s="199"/>
      <c r="I28" s="259"/>
      <c r="J28" s="199"/>
      <c r="K28" s="260"/>
      <c r="L28" s="202"/>
      <c r="M28" s="250"/>
      <c r="N28" s="278"/>
      <c r="O28" s="202"/>
      <c r="P28" s="262"/>
      <c r="Q28" s="262"/>
      <c r="R28" s="262"/>
      <c r="S28" s="262"/>
      <c r="T28" s="263"/>
      <c r="U28" s="122"/>
      <c r="V28" s="140"/>
    </row>
    <row r="29" spans="1:22" s="159" customFormat="1" x14ac:dyDescent="0.35">
      <c r="A29" s="10" t="s">
        <v>163</v>
      </c>
      <c r="B29" s="199"/>
      <c r="C29" s="246"/>
      <c r="D29" s="199"/>
      <c r="E29" s="247"/>
      <c r="F29" s="199"/>
      <c r="G29" s="248"/>
      <c r="H29" s="199"/>
      <c r="I29" s="247"/>
      <c r="J29" s="199"/>
      <c r="K29" s="248"/>
      <c r="L29" s="202"/>
      <c r="M29" s="250"/>
      <c r="N29" s="278"/>
      <c r="O29" s="202"/>
      <c r="P29" s="246"/>
      <c r="Q29" s="246"/>
      <c r="R29" s="246"/>
      <c r="S29" s="246"/>
      <c r="T29" s="252"/>
      <c r="U29" s="122"/>
      <c r="V29" s="140"/>
    </row>
    <row r="30" spans="1:22" x14ac:dyDescent="0.35">
      <c r="A30" s="160" t="s">
        <v>131</v>
      </c>
      <c r="B30" s="264">
        <f>SUM(B24:B29)</f>
        <v>0</v>
      </c>
      <c r="C30" s="265">
        <f>SUM(C24:C29)*12*Summary!B34</f>
        <v>0</v>
      </c>
      <c r="D30" s="266">
        <f>SUM(D24:D29)</f>
        <v>0</v>
      </c>
      <c r="E30" s="265">
        <f>SUM(E24:E29)*12*Summary!B34</f>
        <v>66552.000087503999</v>
      </c>
      <c r="F30" s="266">
        <f>SUM(F24:F29)</f>
        <v>0</v>
      </c>
      <c r="G30" s="265">
        <f>SUM(G24:G29)*12*Summary!B34</f>
        <v>66552.000087503999</v>
      </c>
      <c r="H30" s="266">
        <f>SUM(H24:H29)</f>
        <v>0</v>
      </c>
      <c r="I30" s="265">
        <f>SUM(I24:I29)*12*Summary!B34</f>
        <v>66552.000087503999</v>
      </c>
      <c r="J30" s="266">
        <f>SUM(J24:J29)</f>
        <v>0</v>
      </c>
      <c r="K30" s="305">
        <f>SUM(K24:K29)*12*Summary!B34</f>
        <v>66552.000087503999</v>
      </c>
      <c r="L30" s="267"/>
      <c r="M30" s="264">
        <f>B30+D30+F30+H30+J30</f>
        <v>0</v>
      </c>
      <c r="N30" s="265">
        <f>C30+E30+G30+I30+K30</f>
        <v>266208.00035001599</v>
      </c>
      <c r="O30" s="267"/>
      <c r="P30" s="265">
        <f>SUM(P24:P29)*12*Summary!B34</f>
        <v>66552.000087503999</v>
      </c>
      <c r="Q30" s="265">
        <f>SUM(Q24:Q29)*12*Summary!B34</f>
        <v>66552.000087503999</v>
      </c>
      <c r="R30" s="265">
        <f>SUM(R24:R29)*12*Summary!B34</f>
        <v>66552.000087503999</v>
      </c>
      <c r="S30" s="265">
        <f>SUM(S24:S29)*12*Summary!B34</f>
        <v>66552.000087503999</v>
      </c>
      <c r="T30" s="265">
        <f>SUM(T24:T29)*12*Summary!B34</f>
        <v>66552.000087503999</v>
      </c>
      <c r="U30" s="162"/>
      <c r="V30" s="161">
        <f t="shared" ref="V30:V62" si="0">P30+Q30+R30+S30+T30</f>
        <v>332760.00043751998</v>
      </c>
    </row>
    <row r="31" spans="1:22" x14ac:dyDescent="0.35">
      <c r="A31" s="150" t="s">
        <v>74</v>
      </c>
      <c r="B31" s="270"/>
      <c r="C31" s="277"/>
      <c r="D31" s="270"/>
      <c r="E31" s="271"/>
      <c r="F31" s="272"/>
      <c r="G31" s="274"/>
      <c r="H31" s="270"/>
      <c r="I31" s="271"/>
      <c r="J31" s="272"/>
      <c r="K31" s="273"/>
      <c r="L31" s="275"/>
      <c r="M31" s="276"/>
      <c r="N31" s="276"/>
      <c r="O31" s="275"/>
      <c r="P31" s="277"/>
      <c r="Q31" s="277"/>
      <c r="R31" s="277"/>
      <c r="S31" s="277"/>
      <c r="T31" s="276"/>
      <c r="U31" s="163"/>
      <c r="V31" s="165"/>
    </row>
    <row r="32" spans="1:22" s="159" customFormat="1" ht="29" x14ac:dyDescent="0.35">
      <c r="A32" s="123" t="s">
        <v>172</v>
      </c>
      <c r="B32" s="199"/>
      <c r="C32" s="253"/>
      <c r="D32" s="199">
        <v>0</v>
      </c>
      <c r="E32" s="254">
        <v>0.19647854889999999</v>
      </c>
      <c r="F32" s="199">
        <v>0</v>
      </c>
      <c r="G32" s="254">
        <v>0.19647854889999999</v>
      </c>
      <c r="H32" s="199">
        <v>0</v>
      </c>
      <c r="I32" s="254">
        <v>0.19647854889999999</v>
      </c>
      <c r="J32" s="199">
        <v>0</v>
      </c>
      <c r="K32" s="254">
        <v>0.19647854889999999</v>
      </c>
      <c r="L32" s="202"/>
      <c r="M32" s="250"/>
      <c r="N32" s="278"/>
      <c r="O32" s="202"/>
      <c r="P32" s="254">
        <v>0.19647854889999999</v>
      </c>
      <c r="Q32" s="254">
        <v>0.19647854889999999</v>
      </c>
      <c r="R32" s="254">
        <v>0.19647854889999999</v>
      </c>
      <c r="S32" s="254">
        <v>0.19647854889999999</v>
      </c>
      <c r="T32" s="254">
        <v>0.19647854889999999</v>
      </c>
      <c r="U32" s="122"/>
      <c r="V32" s="140"/>
    </row>
    <row r="33" spans="1:22" s="159" customFormat="1" x14ac:dyDescent="0.35">
      <c r="A33" s="10" t="s">
        <v>160</v>
      </c>
      <c r="B33" s="199"/>
      <c r="C33" s="253"/>
      <c r="D33" s="199"/>
      <c r="E33" s="254"/>
      <c r="F33" s="199"/>
      <c r="G33" s="255"/>
      <c r="H33" s="199"/>
      <c r="I33" s="254"/>
      <c r="J33" s="199"/>
      <c r="K33" s="304"/>
      <c r="L33" s="202"/>
      <c r="M33" s="250"/>
      <c r="N33" s="278"/>
      <c r="O33" s="202"/>
      <c r="P33" s="253"/>
      <c r="Q33" s="254"/>
      <c r="R33" s="255"/>
      <c r="S33" s="254"/>
      <c r="T33" s="255"/>
      <c r="U33" s="122"/>
      <c r="V33" s="140"/>
    </row>
    <row r="34" spans="1:22" s="159" customFormat="1" x14ac:dyDescent="0.35">
      <c r="A34" s="10" t="s">
        <v>161</v>
      </c>
      <c r="B34" s="199"/>
      <c r="C34" s="253"/>
      <c r="D34" s="199"/>
      <c r="E34" s="254"/>
      <c r="F34" s="199"/>
      <c r="G34" s="255"/>
      <c r="H34" s="199"/>
      <c r="I34" s="254"/>
      <c r="J34" s="199"/>
      <c r="K34" s="304"/>
      <c r="L34" s="202"/>
      <c r="M34" s="250"/>
      <c r="N34" s="278"/>
      <c r="O34" s="202"/>
      <c r="P34" s="253"/>
      <c r="Q34" s="254"/>
      <c r="R34" s="255"/>
      <c r="S34" s="254"/>
      <c r="T34" s="255"/>
      <c r="U34" s="122"/>
      <c r="V34" s="140"/>
    </row>
    <row r="35" spans="1:22" s="159" customFormat="1" x14ac:dyDescent="0.35">
      <c r="A35" s="10" t="s">
        <v>159</v>
      </c>
      <c r="B35" s="199"/>
      <c r="C35" s="246"/>
      <c r="D35" s="199"/>
      <c r="E35" s="247"/>
      <c r="F35" s="199"/>
      <c r="G35" s="249"/>
      <c r="H35" s="199"/>
      <c r="I35" s="247"/>
      <c r="J35" s="199"/>
      <c r="K35" s="248"/>
      <c r="L35" s="202"/>
      <c r="M35" s="250"/>
      <c r="N35" s="278"/>
      <c r="O35" s="202"/>
      <c r="P35" s="246"/>
      <c r="Q35" s="247"/>
      <c r="R35" s="249"/>
      <c r="S35" s="247"/>
      <c r="T35" s="249"/>
      <c r="U35" s="122"/>
      <c r="V35" s="140"/>
    </row>
    <row r="36" spans="1:22" s="159" customFormat="1" x14ac:dyDescent="0.35">
      <c r="A36" s="10" t="s">
        <v>162</v>
      </c>
      <c r="B36" s="199"/>
      <c r="C36" s="262"/>
      <c r="D36" s="199"/>
      <c r="E36" s="259"/>
      <c r="F36" s="199"/>
      <c r="G36" s="260"/>
      <c r="H36" s="199"/>
      <c r="I36" s="259"/>
      <c r="J36" s="199"/>
      <c r="K36" s="260"/>
      <c r="L36" s="202"/>
      <c r="M36" s="250"/>
      <c r="N36" s="278"/>
      <c r="O36" s="202"/>
      <c r="P36" s="262"/>
      <c r="Q36" s="262"/>
      <c r="R36" s="262"/>
      <c r="S36" s="262"/>
      <c r="T36" s="263"/>
      <c r="U36" s="122"/>
      <c r="V36" s="140"/>
    </row>
    <row r="37" spans="1:22" s="159" customFormat="1" x14ac:dyDescent="0.35">
      <c r="A37" s="10" t="s">
        <v>163</v>
      </c>
      <c r="B37" s="199"/>
      <c r="C37" s="246"/>
      <c r="D37" s="199"/>
      <c r="E37" s="247"/>
      <c r="F37" s="199"/>
      <c r="G37" s="248"/>
      <c r="H37" s="199"/>
      <c r="I37" s="247"/>
      <c r="J37" s="199"/>
      <c r="K37" s="248"/>
      <c r="L37" s="202"/>
      <c r="M37" s="250"/>
      <c r="N37" s="278"/>
      <c r="O37" s="202"/>
      <c r="P37" s="246"/>
      <c r="Q37" s="246"/>
      <c r="R37" s="246"/>
      <c r="S37" s="246"/>
      <c r="T37" s="252"/>
      <c r="U37" s="122"/>
      <c r="V37" s="140"/>
    </row>
    <row r="38" spans="1:22" x14ac:dyDescent="0.35">
      <c r="A38" s="160" t="s">
        <v>132</v>
      </c>
      <c r="B38" s="264">
        <f>SUM(B32:B37)</f>
        <v>0</v>
      </c>
      <c r="C38" s="265">
        <f>SUM(C32:C37)*12*Summary!B35</f>
        <v>0</v>
      </c>
      <c r="D38" s="266">
        <f>SUM(D32:D37)</f>
        <v>0</v>
      </c>
      <c r="E38" s="265">
        <f>SUM(E32:E37)*12*Summary!B35</f>
        <v>66551.999997603591</v>
      </c>
      <c r="F38" s="266">
        <f>SUM(F32:F37)</f>
        <v>0</v>
      </c>
      <c r="G38" s="265">
        <f>SUM(G32:G37)*12*Summary!B35</f>
        <v>66551.999997603591</v>
      </c>
      <c r="H38" s="266">
        <f>SUM(H32:H37)</f>
        <v>0</v>
      </c>
      <c r="I38" s="265">
        <f>SUM(I32:I37)*12*Summary!B35</f>
        <v>66551.999997603591</v>
      </c>
      <c r="J38" s="266">
        <f>SUM(J32:J37)</f>
        <v>0</v>
      </c>
      <c r="K38" s="305">
        <f>SUM(K32:K37)*12*Summary!B35</f>
        <v>66551.999997603591</v>
      </c>
      <c r="L38" s="267"/>
      <c r="M38" s="264">
        <f>B38+D38+F38+H38+J38</f>
        <v>0</v>
      </c>
      <c r="N38" s="265">
        <f>C38+E38+G38+I38+K38</f>
        <v>266207.99999041436</v>
      </c>
      <c r="O38" s="267"/>
      <c r="P38" s="265">
        <f>SUM(P32:P37)*12*Summary!B35</f>
        <v>66551.999997603591</v>
      </c>
      <c r="Q38" s="265">
        <f>SUM(Q32:Q37)*12*Summary!B35</f>
        <v>66551.999997603591</v>
      </c>
      <c r="R38" s="265">
        <f>SUM(R32:R37)*12*Summary!B35</f>
        <v>66551.999997603591</v>
      </c>
      <c r="S38" s="265">
        <f>SUM(S32:S37)*12*Summary!B35</f>
        <v>66551.999997603591</v>
      </c>
      <c r="T38" s="265">
        <f>SUM(T32:T37)*12*Summary!B35</f>
        <v>66551.999997603591</v>
      </c>
      <c r="U38" s="162"/>
      <c r="V38" s="161">
        <f t="shared" si="0"/>
        <v>332759.99998801795</v>
      </c>
    </row>
    <row r="39" spans="1:22" x14ac:dyDescent="0.35">
      <c r="A39" s="150" t="s">
        <v>75</v>
      </c>
      <c r="B39" s="270"/>
      <c r="C39" s="277"/>
      <c r="D39" s="270"/>
      <c r="E39" s="271"/>
      <c r="F39" s="272"/>
      <c r="G39" s="274"/>
      <c r="H39" s="270"/>
      <c r="I39" s="271"/>
      <c r="J39" s="272"/>
      <c r="K39" s="273"/>
      <c r="L39" s="275"/>
      <c r="M39" s="276"/>
      <c r="N39" s="276"/>
      <c r="O39" s="275"/>
      <c r="P39" s="277"/>
      <c r="Q39" s="277"/>
      <c r="R39" s="277"/>
      <c r="S39" s="277"/>
      <c r="T39" s="276"/>
      <c r="U39" s="163"/>
      <c r="V39" s="164"/>
    </row>
    <row r="40" spans="1:22" s="159" customFormat="1" x14ac:dyDescent="0.35">
      <c r="A40" s="10" t="s">
        <v>173</v>
      </c>
      <c r="B40" s="199">
        <v>0</v>
      </c>
      <c r="C40" s="253">
        <v>3.07388748E-2</v>
      </c>
      <c r="D40" s="199">
        <v>0</v>
      </c>
      <c r="E40" s="253">
        <v>3.07388748E-2</v>
      </c>
      <c r="F40" s="199">
        <v>0</v>
      </c>
      <c r="G40" s="253">
        <v>3.07388748E-2</v>
      </c>
      <c r="H40" s="199">
        <v>0</v>
      </c>
      <c r="I40" s="253">
        <v>3.07388748E-2</v>
      </c>
      <c r="J40" s="199">
        <v>0</v>
      </c>
      <c r="K40" s="253">
        <v>3.07388748E-2</v>
      </c>
      <c r="L40" s="202"/>
      <c r="M40" s="250"/>
      <c r="N40" s="278"/>
      <c r="O40" s="202"/>
      <c r="P40" s="253">
        <v>3.07388748E-2</v>
      </c>
      <c r="Q40" s="253">
        <v>3.07388748E-2</v>
      </c>
      <c r="R40" s="253">
        <v>3.07388748E-2</v>
      </c>
      <c r="S40" s="253">
        <v>3.07388748E-2</v>
      </c>
      <c r="T40" s="253">
        <v>3.07388748E-2</v>
      </c>
      <c r="U40" s="122"/>
      <c r="V40" s="140"/>
    </row>
    <row r="41" spans="1:22" s="159" customFormat="1" x14ac:dyDescent="0.35">
      <c r="A41" s="10" t="s">
        <v>160</v>
      </c>
      <c r="B41" s="199"/>
      <c r="C41" s="246"/>
      <c r="D41" s="199"/>
      <c r="E41" s="247"/>
      <c r="F41" s="199"/>
      <c r="G41" s="249"/>
      <c r="H41" s="199"/>
      <c r="I41" s="247"/>
      <c r="J41" s="199"/>
      <c r="K41" s="248"/>
      <c r="L41" s="202"/>
      <c r="M41" s="250"/>
      <c r="N41" s="278"/>
      <c r="O41" s="202"/>
      <c r="P41" s="246"/>
      <c r="Q41" s="247"/>
      <c r="R41" s="249"/>
      <c r="S41" s="247"/>
      <c r="T41" s="249"/>
      <c r="U41" s="122"/>
      <c r="V41" s="140"/>
    </row>
    <row r="42" spans="1:22" s="159" customFormat="1" x14ac:dyDescent="0.35">
      <c r="A42" s="10" t="s">
        <v>161</v>
      </c>
      <c r="B42" s="199"/>
      <c r="C42" s="262"/>
      <c r="D42" s="199"/>
      <c r="E42" s="259"/>
      <c r="F42" s="199"/>
      <c r="G42" s="261"/>
      <c r="H42" s="199"/>
      <c r="I42" s="259"/>
      <c r="J42" s="199"/>
      <c r="K42" s="260"/>
      <c r="L42" s="202"/>
      <c r="M42" s="250"/>
      <c r="N42" s="278"/>
      <c r="O42" s="202"/>
      <c r="P42" s="262"/>
      <c r="Q42" s="262"/>
      <c r="R42" s="263"/>
      <c r="S42" s="262"/>
      <c r="T42" s="263"/>
      <c r="U42" s="122"/>
      <c r="V42" s="140"/>
    </row>
    <row r="43" spans="1:22" s="159" customFormat="1" x14ac:dyDescent="0.35">
      <c r="A43" s="10" t="s">
        <v>159</v>
      </c>
      <c r="B43" s="199"/>
      <c r="C43" s="262"/>
      <c r="D43" s="199"/>
      <c r="E43" s="259"/>
      <c r="F43" s="199"/>
      <c r="G43" s="260"/>
      <c r="H43" s="199"/>
      <c r="I43" s="259"/>
      <c r="J43" s="199"/>
      <c r="K43" s="260"/>
      <c r="L43" s="202"/>
      <c r="M43" s="250"/>
      <c r="N43" s="278"/>
      <c r="O43" s="202"/>
      <c r="P43" s="262"/>
      <c r="Q43" s="262"/>
      <c r="R43" s="262"/>
      <c r="S43" s="262"/>
      <c r="T43" s="263"/>
      <c r="U43" s="122"/>
      <c r="V43" s="140"/>
    </row>
    <row r="44" spans="1:22" s="159" customFormat="1" x14ac:dyDescent="0.35">
      <c r="A44" s="10" t="s">
        <v>162</v>
      </c>
      <c r="B44" s="199"/>
      <c r="C44" s="246"/>
      <c r="D44" s="199"/>
      <c r="E44" s="247"/>
      <c r="F44" s="199"/>
      <c r="G44" s="248"/>
      <c r="H44" s="199"/>
      <c r="I44" s="247"/>
      <c r="J44" s="199"/>
      <c r="K44" s="248"/>
      <c r="L44" s="202"/>
      <c r="M44" s="250"/>
      <c r="N44" s="278"/>
      <c r="O44" s="202"/>
      <c r="P44" s="246"/>
      <c r="Q44" s="246"/>
      <c r="R44" s="246"/>
      <c r="S44" s="246"/>
      <c r="T44" s="252"/>
      <c r="U44" s="122"/>
      <c r="V44" s="140"/>
    </row>
    <row r="45" spans="1:22" s="159" customFormat="1" x14ac:dyDescent="0.35">
      <c r="A45" s="10" t="s">
        <v>163</v>
      </c>
      <c r="B45" s="199"/>
      <c r="C45" s="246"/>
      <c r="D45" s="199"/>
      <c r="E45" s="247"/>
      <c r="F45" s="199"/>
      <c r="G45" s="249"/>
      <c r="H45" s="199"/>
      <c r="I45" s="247"/>
      <c r="J45" s="199"/>
      <c r="K45" s="248"/>
      <c r="L45" s="202"/>
      <c r="M45" s="250"/>
      <c r="N45" s="278"/>
      <c r="O45" s="202"/>
      <c r="P45" s="246"/>
      <c r="Q45" s="246"/>
      <c r="R45" s="246"/>
      <c r="S45" s="246"/>
      <c r="T45" s="252"/>
      <c r="U45" s="122"/>
      <c r="V45" s="140"/>
    </row>
    <row r="46" spans="1:22" x14ac:dyDescent="0.35">
      <c r="A46" s="160" t="s">
        <v>133</v>
      </c>
      <c r="B46" s="264">
        <f>SUM(B40:B45)</f>
        <v>0</v>
      </c>
      <c r="C46" s="265">
        <f>SUM(C40:C45)*12*Summary!B36</f>
        <v>66552.0000964848</v>
      </c>
      <c r="D46" s="266">
        <f>SUM(D40:D45)</f>
        <v>0</v>
      </c>
      <c r="E46" s="265">
        <f>SUM(E40:E45)*12*Summary!B36</f>
        <v>66552.0000964848</v>
      </c>
      <c r="F46" s="266">
        <f>SUM(F40:F45)</f>
        <v>0</v>
      </c>
      <c r="G46" s="265">
        <f>SUM(G40:G45)*12*Summary!B36</f>
        <v>66552.0000964848</v>
      </c>
      <c r="H46" s="266">
        <f>SUM(H40:H45)</f>
        <v>0</v>
      </c>
      <c r="I46" s="265">
        <f>SUM(I40:I45)*12*Summary!B36</f>
        <v>66552.0000964848</v>
      </c>
      <c r="J46" s="266">
        <f>SUM(J40:J45)</f>
        <v>0</v>
      </c>
      <c r="K46" s="305">
        <f>SUM(K40:K45)*12*Summary!B36</f>
        <v>66552.0000964848</v>
      </c>
      <c r="L46" s="267"/>
      <c r="M46" s="264">
        <f>B46+D46+F46+H46+J46</f>
        <v>0</v>
      </c>
      <c r="N46" s="265">
        <f>C46+E46+G46+I46+K46</f>
        <v>332760.00048242399</v>
      </c>
      <c r="O46" s="267"/>
      <c r="P46" s="265">
        <f>SUM(P40:P45)*12*Summary!B36</f>
        <v>66552.0000964848</v>
      </c>
      <c r="Q46" s="265">
        <f>SUM(Q40:Q45)*12*Summary!B36</f>
        <v>66552.0000964848</v>
      </c>
      <c r="R46" s="265">
        <f>SUM(R40:R45)*12*Summary!B36</f>
        <v>66552.0000964848</v>
      </c>
      <c r="S46" s="265">
        <f>SUM(S40:S45)*12*Summary!B36</f>
        <v>66552.0000964848</v>
      </c>
      <c r="T46" s="265">
        <f>SUM(T40:T45)*12*Summary!B36</f>
        <v>66552.0000964848</v>
      </c>
      <c r="U46" s="162"/>
      <c r="V46" s="161">
        <f t="shared" si="0"/>
        <v>332760.00048242399</v>
      </c>
    </row>
    <row r="47" spans="1:22" x14ac:dyDescent="0.35">
      <c r="A47" s="150" t="s">
        <v>76</v>
      </c>
      <c r="B47" s="279"/>
      <c r="C47" s="280"/>
      <c r="D47" s="279"/>
      <c r="E47" s="281"/>
      <c r="F47" s="282"/>
      <c r="G47" s="283"/>
      <c r="H47" s="279"/>
      <c r="I47" s="281"/>
      <c r="J47" s="282"/>
      <c r="K47" s="306"/>
      <c r="L47" s="275"/>
      <c r="M47" s="284"/>
      <c r="N47" s="284"/>
      <c r="O47" s="275"/>
      <c r="P47" s="280"/>
      <c r="Q47" s="281"/>
      <c r="R47" s="283"/>
      <c r="S47" s="281"/>
      <c r="T47" s="283"/>
      <c r="U47" s="163"/>
      <c r="V47" s="166"/>
    </row>
    <row r="48" spans="1:22" s="159" customFormat="1" x14ac:dyDescent="0.35">
      <c r="A48" s="10" t="s">
        <v>174</v>
      </c>
      <c r="B48" s="199"/>
      <c r="C48" s="246"/>
      <c r="D48" s="199">
        <v>0</v>
      </c>
      <c r="E48" s="247">
        <v>4.8562647200000003E-2</v>
      </c>
      <c r="F48" s="199">
        <v>0</v>
      </c>
      <c r="G48" s="247">
        <v>4.8562647200000003E-2</v>
      </c>
      <c r="H48" s="199">
        <v>0</v>
      </c>
      <c r="I48" s="247">
        <v>4.8562647200000003E-2</v>
      </c>
      <c r="J48" s="199">
        <v>0</v>
      </c>
      <c r="K48" s="247">
        <v>4.8562647200000003E-2</v>
      </c>
      <c r="L48" s="202"/>
      <c r="M48" s="250"/>
      <c r="N48" s="251"/>
      <c r="O48" s="202"/>
      <c r="P48" s="247">
        <v>4.8562647200000003E-2</v>
      </c>
      <c r="Q48" s="247">
        <v>4.8562647200000003E-2</v>
      </c>
      <c r="R48" s="247">
        <v>4.8562647200000003E-2</v>
      </c>
      <c r="S48" s="247">
        <v>4.8562647200000003E-2</v>
      </c>
      <c r="T48" s="247">
        <v>4.8562647200000003E-2</v>
      </c>
      <c r="U48" s="122"/>
      <c r="V48" s="140"/>
    </row>
    <row r="49" spans="1:22" s="159" customFormat="1" x14ac:dyDescent="0.35">
      <c r="A49" s="10" t="s">
        <v>160</v>
      </c>
      <c r="B49" s="199"/>
      <c r="C49" s="262"/>
      <c r="D49" s="199"/>
      <c r="E49" s="259"/>
      <c r="F49" s="199"/>
      <c r="G49" s="260"/>
      <c r="H49" s="199"/>
      <c r="I49" s="259"/>
      <c r="J49" s="199"/>
      <c r="K49" s="260"/>
      <c r="L49" s="202"/>
      <c r="M49" s="250"/>
      <c r="N49" s="251"/>
      <c r="O49" s="202"/>
      <c r="P49" s="262"/>
      <c r="Q49" s="262"/>
      <c r="R49" s="262"/>
      <c r="S49" s="262"/>
      <c r="T49" s="263"/>
      <c r="U49" s="122"/>
      <c r="V49" s="140"/>
    </row>
    <row r="50" spans="1:22" s="159" customFormat="1" x14ac:dyDescent="0.35">
      <c r="A50" s="10" t="s">
        <v>161</v>
      </c>
      <c r="B50" s="199"/>
      <c r="C50" s="246"/>
      <c r="D50" s="199"/>
      <c r="E50" s="247"/>
      <c r="F50" s="199"/>
      <c r="G50" s="248"/>
      <c r="H50" s="199"/>
      <c r="I50" s="247"/>
      <c r="J50" s="199"/>
      <c r="K50" s="248"/>
      <c r="L50" s="202"/>
      <c r="M50" s="250"/>
      <c r="N50" s="251"/>
      <c r="O50" s="202"/>
      <c r="P50" s="246"/>
      <c r="Q50" s="246"/>
      <c r="R50" s="246"/>
      <c r="S50" s="246"/>
      <c r="T50" s="252"/>
      <c r="U50" s="122"/>
      <c r="V50" s="140"/>
    </row>
    <row r="51" spans="1:22" s="159" customFormat="1" x14ac:dyDescent="0.35">
      <c r="A51" s="10" t="s">
        <v>159</v>
      </c>
      <c r="B51" s="199"/>
      <c r="C51" s="246"/>
      <c r="D51" s="199"/>
      <c r="E51" s="247"/>
      <c r="F51" s="199"/>
      <c r="G51" s="249"/>
      <c r="H51" s="199"/>
      <c r="I51" s="247"/>
      <c r="J51" s="199"/>
      <c r="K51" s="248"/>
      <c r="L51" s="202"/>
      <c r="M51" s="250"/>
      <c r="N51" s="251"/>
      <c r="O51" s="202"/>
      <c r="P51" s="246"/>
      <c r="Q51" s="246"/>
      <c r="R51" s="246"/>
      <c r="S51" s="246"/>
      <c r="T51" s="252"/>
      <c r="U51" s="122"/>
      <c r="V51" s="140"/>
    </row>
    <row r="52" spans="1:22" s="159" customFormat="1" x14ac:dyDescent="0.35">
      <c r="A52" s="10" t="s">
        <v>162</v>
      </c>
      <c r="B52" s="199"/>
      <c r="C52" s="253"/>
      <c r="D52" s="199"/>
      <c r="E52" s="254"/>
      <c r="F52" s="199"/>
      <c r="G52" s="255"/>
      <c r="H52" s="199"/>
      <c r="I52" s="254"/>
      <c r="J52" s="199"/>
      <c r="K52" s="304"/>
      <c r="L52" s="202"/>
      <c r="M52" s="250"/>
      <c r="N52" s="251"/>
      <c r="O52" s="202"/>
      <c r="P52" s="253"/>
      <c r="Q52" s="254"/>
      <c r="R52" s="255"/>
      <c r="S52" s="254"/>
      <c r="T52" s="255"/>
      <c r="U52" s="122"/>
      <c r="V52" s="140"/>
    </row>
    <row r="53" spans="1:22" s="159" customFormat="1" x14ac:dyDescent="0.35">
      <c r="A53" s="10" t="s">
        <v>163</v>
      </c>
      <c r="B53" s="199"/>
      <c r="C53" s="253"/>
      <c r="D53" s="199"/>
      <c r="E53" s="254"/>
      <c r="F53" s="199"/>
      <c r="G53" s="255"/>
      <c r="H53" s="199"/>
      <c r="I53" s="254"/>
      <c r="J53" s="199"/>
      <c r="K53" s="304"/>
      <c r="L53" s="202"/>
      <c r="M53" s="250"/>
      <c r="N53" s="251"/>
      <c r="O53" s="202"/>
      <c r="P53" s="253"/>
      <c r="Q53" s="254"/>
      <c r="R53" s="255"/>
      <c r="S53" s="254"/>
      <c r="T53" s="255"/>
      <c r="U53" s="122"/>
      <c r="V53" s="140"/>
    </row>
    <row r="54" spans="1:22" x14ac:dyDescent="0.35">
      <c r="A54" s="160" t="s">
        <v>134</v>
      </c>
      <c r="B54" s="264">
        <f>SUM(B48:B53)</f>
        <v>0</v>
      </c>
      <c r="C54" s="265">
        <f>SUM(C48:C53)*12*Summary!B37</f>
        <v>0</v>
      </c>
      <c r="D54" s="266">
        <f>SUM(D48:D53)</f>
        <v>0</v>
      </c>
      <c r="E54" s="265">
        <f>SUM(E48:E53)*12*Summary!B37</f>
        <v>66551.999978179199</v>
      </c>
      <c r="F54" s="266">
        <f>SUM(F48:F53)</f>
        <v>0</v>
      </c>
      <c r="G54" s="265">
        <f>SUM(G48:G53)*12*Summary!B37</f>
        <v>66551.999978179199</v>
      </c>
      <c r="H54" s="266">
        <f>SUM(H48:H53)</f>
        <v>0</v>
      </c>
      <c r="I54" s="265">
        <f>SUM(I48:I53)*12*Summary!B37</f>
        <v>66551.999978179199</v>
      </c>
      <c r="J54" s="266">
        <f>SUM(J48:J53)</f>
        <v>0</v>
      </c>
      <c r="K54" s="305">
        <f>SUM(K48:K53)*12*Summary!B37</f>
        <v>66551.999978179199</v>
      </c>
      <c r="L54" s="267"/>
      <c r="M54" s="264">
        <f>B54+D54+F54+H54+J54</f>
        <v>0</v>
      </c>
      <c r="N54" s="265">
        <f>C54+E54+G54+I54+K54</f>
        <v>266207.9999127168</v>
      </c>
      <c r="O54" s="267"/>
      <c r="P54" s="265">
        <f>SUM(P48:P53)*12*Summary!B37</f>
        <v>66551.999978179199</v>
      </c>
      <c r="Q54" s="265">
        <f>SUM(Q48:Q53)*12*Summary!B37</f>
        <v>66551.999978179199</v>
      </c>
      <c r="R54" s="265">
        <f>SUM(R48:R53)*12*Summary!B37</f>
        <v>66551.999978179199</v>
      </c>
      <c r="S54" s="265">
        <f>SUM(S48:S53)*12*Summary!B37</f>
        <v>66551.999978179199</v>
      </c>
      <c r="T54" s="265">
        <f>SUM(T48:T53)*12*Summary!B37</f>
        <v>66551.999978179199</v>
      </c>
      <c r="U54" s="162"/>
      <c r="V54" s="161">
        <f t="shared" si="0"/>
        <v>332759.99989089603</v>
      </c>
    </row>
    <row r="55" spans="1:22" x14ac:dyDescent="0.35">
      <c r="A55" s="150" t="s">
        <v>77</v>
      </c>
      <c r="B55" s="279"/>
      <c r="C55" s="280"/>
      <c r="D55" s="279"/>
      <c r="E55" s="281"/>
      <c r="F55" s="282"/>
      <c r="G55" s="283"/>
      <c r="H55" s="279"/>
      <c r="I55" s="281"/>
      <c r="J55" s="282"/>
      <c r="K55" s="306"/>
      <c r="L55" s="275"/>
      <c r="M55" s="284"/>
      <c r="N55" s="284"/>
      <c r="O55" s="275"/>
      <c r="P55" s="280"/>
      <c r="Q55" s="281"/>
      <c r="R55" s="283"/>
      <c r="S55" s="281"/>
      <c r="T55" s="283"/>
      <c r="U55" s="163"/>
      <c r="V55" s="166"/>
    </row>
    <row r="56" spans="1:22" s="159" customFormat="1" x14ac:dyDescent="0.35">
      <c r="A56" s="10" t="s">
        <v>175</v>
      </c>
      <c r="B56" s="199"/>
      <c r="C56" s="246"/>
      <c r="D56" s="199">
        <v>0</v>
      </c>
      <c r="E56" s="247">
        <v>8.7892234499999999E-2</v>
      </c>
      <c r="F56" s="199">
        <v>0</v>
      </c>
      <c r="G56" s="247">
        <v>8.7892234499999999E-2</v>
      </c>
      <c r="H56" s="199">
        <v>0</v>
      </c>
      <c r="I56" s="247">
        <v>8.7892234499999999E-2</v>
      </c>
      <c r="J56" s="199">
        <v>0</v>
      </c>
      <c r="K56" s="247">
        <v>8.7892234499999999E-2</v>
      </c>
      <c r="L56" s="202"/>
      <c r="M56" s="250"/>
      <c r="N56" s="251"/>
      <c r="O56" s="202"/>
      <c r="P56" s="247">
        <v>8.7892234499999999E-2</v>
      </c>
      <c r="Q56" s="247">
        <v>8.7892234499999999E-2</v>
      </c>
      <c r="R56" s="247">
        <v>8.7892234499999999E-2</v>
      </c>
      <c r="S56" s="247">
        <v>8.7892234499999999E-2</v>
      </c>
      <c r="T56" s="247">
        <v>8.7892234499999999E-2</v>
      </c>
      <c r="U56" s="122"/>
      <c r="V56" s="140"/>
    </row>
    <row r="57" spans="1:22" s="159" customFormat="1" x14ac:dyDescent="0.35">
      <c r="A57" s="10" t="s">
        <v>160</v>
      </c>
      <c r="B57" s="199"/>
      <c r="C57" s="262"/>
      <c r="D57" s="199"/>
      <c r="E57" s="259"/>
      <c r="F57" s="199"/>
      <c r="G57" s="260"/>
      <c r="H57" s="199"/>
      <c r="I57" s="259"/>
      <c r="J57" s="199"/>
      <c r="K57" s="260"/>
      <c r="L57" s="202"/>
      <c r="M57" s="250"/>
      <c r="N57" s="251"/>
      <c r="O57" s="202"/>
      <c r="P57" s="262"/>
      <c r="Q57" s="262"/>
      <c r="R57" s="262"/>
      <c r="S57" s="262"/>
      <c r="T57" s="263"/>
      <c r="U57" s="122"/>
      <c r="V57" s="140"/>
    </row>
    <row r="58" spans="1:22" s="159" customFormat="1" x14ac:dyDescent="0.35">
      <c r="A58" s="10" t="s">
        <v>161</v>
      </c>
      <c r="B58" s="199"/>
      <c r="C58" s="246"/>
      <c r="D58" s="199"/>
      <c r="E58" s="247"/>
      <c r="F58" s="199"/>
      <c r="G58" s="248"/>
      <c r="H58" s="199"/>
      <c r="I58" s="247"/>
      <c r="J58" s="199"/>
      <c r="K58" s="248"/>
      <c r="L58" s="202"/>
      <c r="M58" s="250"/>
      <c r="N58" s="251"/>
      <c r="O58" s="202"/>
      <c r="P58" s="246"/>
      <c r="Q58" s="246"/>
      <c r="R58" s="246"/>
      <c r="S58" s="246"/>
      <c r="T58" s="252"/>
      <c r="U58" s="122"/>
      <c r="V58" s="140"/>
    </row>
    <row r="59" spans="1:22" s="159" customFormat="1" x14ac:dyDescent="0.35">
      <c r="A59" s="10" t="s">
        <v>159</v>
      </c>
      <c r="B59" s="199"/>
      <c r="C59" s="246"/>
      <c r="D59" s="199"/>
      <c r="E59" s="247"/>
      <c r="F59" s="199"/>
      <c r="G59" s="249"/>
      <c r="H59" s="199"/>
      <c r="I59" s="247"/>
      <c r="J59" s="199"/>
      <c r="K59" s="248"/>
      <c r="L59" s="202"/>
      <c r="M59" s="250"/>
      <c r="N59" s="251"/>
      <c r="O59" s="202"/>
      <c r="P59" s="246"/>
      <c r="Q59" s="246"/>
      <c r="R59" s="246"/>
      <c r="S59" s="246"/>
      <c r="T59" s="252"/>
      <c r="U59" s="122"/>
      <c r="V59" s="140"/>
    </row>
    <row r="60" spans="1:22" s="159" customFormat="1" x14ac:dyDescent="0.35">
      <c r="A60" s="10" t="s">
        <v>162</v>
      </c>
      <c r="B60" s="199"/>
      <c r="C60" s="253"/>
      <c r="D60" s="199"/>
      <c r="E60" s="254"/>
      <c r="F60" s="199"/>
      <c r="G60" s="255"/>
      <c r="H60" s="199"/>
      <c r="I60" s="254"/>
      <c r="J60" s="199"/>
      <c r="K60" s="304"/>
      <c r="L60" s="202"/>
      <c r="M60" s="250"/>
      <c r="N60" s="251"/>
      <c r="O60" s="202"/>
      <c r="P60" s="253"/>
      <c r="Q60" s="254"/>
      <c r="R60" s="255"/>
      <c r="S60" s="254"/>
      <c r="T60" s="255"/>
      <c r="U60" s="122"/>
      <c r="V60" s="140"/>
    </row>
    <row r="61" spans="1:22" s="159" customFormat="1" x14ac:dyDescent="0.35">
      <c r="A61" s="10" t="s">
        <v>163</v>
      </c>
      <c r="B61" s="199"/>
      <c r="C61" s="253"/>
      <c r="D61" s="199"/>
      <c r="E61" s="254"/>
      <c r="F61" s="199"/>
      <c r="G61" s="255"/>
      <c r="H61" s="199"/>
      <c r="I61" s="254"/>
      <c r="J61" s="199"/>
      <c r="K61" s="304"/>
      <c r="L61" s="202"/>
      <c r="M61" s="250"/>
      <c r="N61" s="251"/>
      <c r="O61" s="202"/>
      <c r="P61" s="253"/>
      <c r="Q61" s="254"/>
      <c r="R61" s="255"/>
      <c r="S61" s="254"/>
      <c r="T61" s="255"/>
      <c r="U61" s="122"/>
      <c r="V61" s="140"/>
    </row>
    <row r="62" spans="1:22" ht="15" thickBot="1" x14ac:dyDescent="0.4">
      <c r="A62" s="160" t="s">
        <v>135</v>
      </c>
      <c r="B62" s="264">
        <f>SUM(B56:B61)</f>
        <v>0</v>
      </c>
      <c r="C62" s="285">
        <f>SUM(C56:C61)*12*Summary!B38</f>
        <v>0</v>
      </c>
      <c r="D62" s="264">
        <f t="shared" ref="D62:J62" si="1">SUM(D56:D61)</f>
        <v>0</v>
      </c>
      <c r="E62" s="285">
        <f>SUM(E56:E61)*12*Summary!B38</f>
        <v>66551.999963399998</v>
      </c>
      <c r="F62" s="264">
        <f t="shared" si="1"/>
        <v>0</v>
      </c>
      <c r="G62" s="285">
        <f>SUM(G56:G61)*12*Summary!B38</f>
        <v>66551.999963399998</v>
      </c>
      <c r="H62" s="264">
        <f t="shared" si="1"/>
        <v>0</v>
      </c>
      <c r="I62" s="285">
        <f>SUM(I56:I61)*12*Summary!B38</f>
        <v>66551.999963399998</v>
      </c>
      <c r="J62" s="264">
        <f t="shared" si="1"/>
        <v>0</v>
      </c>
      <c r="K62" s="285">
        <f>SUM(K56:K61)*12*Summary!B38</f>
        <v>66551.999963399998</v>
      </c>
      <c r="L62" s="267"/>
      <c r="M62" s="264">
        <f>B62+D62+F62+H62+J62</f>
        <v>0</v>
      </c>
      <c r="N62" s="265">
        <f>C62+E62+G62+I62+K62</f>
        <v>266207.99985359999</v>
      </c>
      <c r="O62" s="267"/>
      <c r="P62" s="265">
        <f>SUM(P56:P61)*12*Summary!B38</f>
        <v>66551.999963399998</v>
      </c>
      <c r="Q62" s="265">
        <f>SUM(Q56:Q61)*12*Summary!B38</f>
        <v>66551.999963399998</v>
      </c>
      <c r="R62" s="265">
        <f>SUM(R56:R61)*12*Summary!B38</f>
        <v>66551.999963399998</v>
      </c>
      <c r="S62" s="265">
        <f>SUM(S56:S61)*12*Summary!B38</f>
        <v>66551.999963399998</v>
      </c>
      <c r="T62" s="265">
        <f>SUM(T56:T61)*12*Summary!B38</f>
        <v>66551.999963399998</v>
      </c>
      <c r="U62" s="162"/>
      <c r="V62" s="161">
        <f t="shared" si="0"/>
        <v>332759.999817</v>
      </c>
    </row>
    <row r="63" spans="1:22" ht="15" thickBot="1" x14ac:dyDescent="0.4">
      <c r="A63" s="167" t="s">
        <v>46</v>
      </c>
      <c r="B63" s="286">
        <f t="shared" ref="B63:K63" si="2">B14+B22+B30+B38+B46+B54+B62</f>
        <v>0</v>
      </c>
      <c r="C63" s="286">
        <f t="shared" si="2"/>
        <v>199656.00016462558</v>
      </c>
      <c r="D63" s="286">
        <f t="shared" si="2"/>
        <v>0</v>
      </c>
      <c r="E63" s="286">
        <f t="shared" si="2"/>
        <v>465864.00019131234</v>
      </c>
      <c r="F63" s="286">
        <f t="shared" si="2"/>
        <v>0</v>
      </c>
      <c r="G63" s="286">
        <f t="shared" si="2"/>
        <v>465864.00019131234</v>
      </c>
      <c r="H63" s="286">
        <f t="shared" si="2"/>
        <v>0</v>
      </c>
      <c r="I63" s="286">
        <f t="shared" si="2"/>
        <v>465864.00019131234</v>
      </c>
      <c r="J63" s="286">
        <f t="shared" si="2"/>
        <v>0</v>
      </c>
      <c r="K63" s="286">
        <f t="shared" si="2"/>
        <v>465864.00019131234</v>
      </c>
      <c r="L63" s="286">
        <f t="shared" ref="L63" si="3">L14+L22+L30+L38+L46+L54+L62</f>
        <v>0</v>
      </c>
      <c r="M63" s="286">
        <f>M14+M22+M30+M38+M46+M54+M62</f>
        <v>0</v>
      </c>
      <c r="N63" s="286">
        <f>N14+N22+N30+N38+N46+N54+N62</f>
        <v>2063112.0009298751</v>
      </c>
      <c r="O63" s="286"/>
      <c r="P63" s="286">
        <f>P14+P22+P30+P38+P46+P54+P62</f>
        <v>465864.00019131234</v>
      </c>
      <c r="Q63" s="286">
        <f>Q14+Q22+Q30+Q38+Q46+Q54+Q62</f>
        <v>465864.00019131234</v>
      </c>
      <c r="R63" s="286">
        <f>R14+R22+R30+R38+R46+R54+R62</f>
        <v>465864.00019131234</v>
      </c>
      <c r="S63" s="286">
        <f>S14+S22+S30+S38+S46+S54+S62</f>
        <v>465864.00019131234</v>
      </c>
      <c r="T63" s="287">
        <f>T14+T22+T30+T38+T46+T54+T62</f>
        <v>465864.00019131234</v>
      </c>
      <c r="U63" s="168"/>
      <c r="V63" s="169">
        <f>V14+V22+V30+V38+V46+V54+V62</f>
        <v>2329320.0009565619</v>
      </c>
    </row>
    <row r="64" spans="1:22" x14ac:dyDescent="0.35">
      <c r="B64" s="9"/>
      <c r="C64" s="9"/>
      <c r="D64" s="9"/>
      <c r="E64" s="9"/>
      <c r="F64" s="43"/>
      <c r="G64" s="9"/>
      <c r="H64" s="9"/>
      <c r="I64" s="9"/>
      <c r="J64" s="9"/>
      <c r="K64" s="43"/>
      <c r="L64" s="45"/>
      <c r="M64" s="43"/>
      <c r="N64" s="43"/>
      <c r="O64" s="45"/>
      <c r="P64" s="44"/>
      <c r="Q64" s="45"/>
      <c r="R64" s="45"/>
    </row>
    <row r="65" spans="1:18" x14ac:dyDescent="0.35">
      <c r="A65" s="351"/>
      <c r="B65" s="352"/>
      <c r="C65" s="352"/>
      <c r="D65" s="352"/>
      <c r="E65" s="352"/>
      <c r="K65" s="46"/>
      <c r="L65" s="124"/>
      <c r="M65" s="46"/>
      <c r="N65" s="46"/>
      <c r="O65" s="124"/>
      <c r="P65" s="46"/>
      <c r="Q65" s="46"/>
      <c r="R65" s="46"/>
    </row>
  </sheetData>
  <sheetProtection password="D918" sheet="1" insertRows="0" selectLockedCells="1"/>
  <mergeCells count="13">
    <mergeCell ref="A65:E65"/>
    <mergeCell ref="A5:A6"/>
    <mergeCell ref="B5:C5"/>
    <mergeCell ref="D5:E5"/>
    <mergeCell ref="F5:G5"/>
    <mergeCell ref="P4:T4"/>
    <mergeCell ref="H5:I5"/>
    <mergeCell ref="J5:K5"/>
    <mergeCell ref="B2:H2"/>
    <mergeCell ref="B3:H3"/>
    <mergeCell ref="M3:N3"/>
    <mergeCell ref="B4:K4"/>
    <mergeCell ref="M4:N4"/>
  </mergeCells>
  <pageMargins left="0.25" right="0.25" top="0.45208223972003497" bottom="0.41562445319335101" header="0.3" footer="0.3"/>
  <pageSetup paperSize="5" scale="43" orientation="landscape" r:id="rId1"/>
  <headerFooter>
    <oddHeader>&amp;C6264 Z1 Cost Proposal Option C ESInet &amp; NGCS Revision One</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V64"/>
  <sheetViews>
    <sheetView view="pageLayout" topLeftCell="A33" zoomScaleNormal="60" workbookViewId="0">
      <selection activeCell="E57" sqref="E57"/>
    </sheetView>
  </sheetViews>
  <sheetFormatPr defaultColWidth="6.453125" defaultRowHeight="14.5" x14ac:dyDescent="0.35"/>
  <cols>
    <col min="1" max="1" width="45.1796875" customWidth="1"/>
    <col min="2" max="11" width="23.54296875" customWidth="1"/>
    <col min="12" max="12" width="23.54296875" style="55" hidden="1" customWidth="1"/>
    <col min="13" max="14" width="23.54296875" hidden="1" customWidth="1"/>
    <col min="15" max="15" width="23.54296875" style="55" hidden="1" customWidth="1"/>
    <col min="16" max="20" width="23.54296875" customWidth="1"/>
    <col min="21" max="21" width="1" style="55" hidden="1" customWidth="1"/>
    <col min="22" max="22" width="20.453125" hidden="1" customWidth="1"/>
  </cols>
  <sheetData>
    <row r="1" spans="1:22" x14ac:dyDescent="0.35">
      <c r="A1" s="60" t="s">
        <v>60</v>
      </c>
      <c r="B1" s="357" t="str">
        <f>Summary!B2</f>
        <v xml:space="preserve">BAFO -Centurylink  (NGCS &amp; ESINET Solution 2) </v>
      </c>
      <c r="C1" s="358"/>
      <c r="D1" s="358"/>
      <c r="E1" s="358"/>
      <c r="F1" s="358"/>
      <c r="G1" s="358"/>
      <c r="H1" s="358"/>
      <c r="I1" s="358"/>
      <c r="J1" s="358"/>
      <c r="K1" s="358"/>
      <c r="L1" s="358"/>
      <c r="M1" s="358"/>
      <c r="N1" s="358"/>
      <c r="O1" s="358"/>
      <c r="P1" s="358"/>
      <c r="Q1" s="358"/>
      <c r="R1" s="358"/>
      <c r="S1" s="358"/>
      <c r="T1" s="358"/>
      <c r="U1"/>
    </row>
    <row r="2" spans="1:22" ht="15" thickBot="1" x14ac:dyDescent="0.4">
      <c r="A2" s="61" t="s">
        <v>9</v>
      </c>
      <c r="B2" s="359">
        <f>Summary!B3</f>
        <v>44082</v>
      </c>
      <c r="C2" s="360"/>
      <c r="D2" s="360"/>
      <c r="E2" s="360"/>
      <c r="F2" s="360"/>
      <c r="G2" s="360"/>
      <c r="H2" s="360"/>
      <c r="I2" s="360"/>
      <c r="J2" s="360"/>
      <c r="K2" s="360"/>
      <c r="L2" s="360"/>
      <c r="M2" s="360"/>
      <c r="N2" s="360"/>
      <c r="O2" s="360"/>
      <c r="P2" s="360"/>
      <c r="Q2" s="360"/>
      <c r="R2" s="360"/>
      <c r="S2" s="360"/>
      <c r="T2" s="360"/>
      <c r="U2"/>
    </row>
    <row r="3" spans="1:22" ht="15" thickBot="1" x14ac:dyDescent="0.4">
      <c r="A3" s="62"/>
      <c r="B3" s="355" t="s">
        <v>19</v>
      </c>
      <c r="C3" s="362"/>
      <c r="D3" s="362"/>
      <c r="E3" s="362"/>
      <c r="F3" s="362"/>
      <c r="G3" s="362"/>
      <c r="H3" s="362"/>
      <c r="I3" s="362"/>
      <c r="J3" s="362"/>
      <c r="K3" s="363"/>
      <c r="L3" s="64"/>
      <c r="M3" s="355" t="s">
        <v>88</v>
      </c>
      <c r="N3" s="356"/>
      <c r="O3" s="64"/>
      <c r="P3" s="334"/>
      <c r="Q3" s="334"/>
      <c r="R3" s="334"/>
      <c r="S3" s="334"/>
      <c r="T3" s="335"/>
      <c r="U3" s="64"/>
      <c r="V3" s="129" t="s">
        <v>119</v>
      </c>
    </row>
    <row r="4" spans="1:22" ht="15" thickBot="1" x14ac:dyDescent="0.4">
      <c r="A4" s="364" t="s">
        <v>36</v>
      </c>
      <c r="B4" s="333" t="s">
        <v>3</v>
      </c>
      <c r="C4" s="335"/>
      <c r="D4" s="333" t="s">
        <v>4</v>
      </c>
      <c r="E4" s="335"/>
      <c r="F4" s="333" t="s">
        <v>5</v>
      </c>
      <c r="G4" s="335"/>
      <c r="H4" s="333" t="s">
        <v>6</v>
      </c>
      <c r="I4" s="335"/>
      <c r="J4" s="333" t="s">
        <v>7</v>
      </c>
      <c r="K4" s="361"/>
      <c r="L4" s="64"/>
      <c r="M4" s="355" t="s">
        <v>89</v>
      </c>
      <c r="N4" s="356"/>
      <c r="O4" s="64"/>
      <c r="P4" s="127" t="s">
        <v>54</v>
      </c>
      <c r="Q4" s="127" t="s">
        <v>55</v>
      </c>
      <c r="R4" s="127" t="s">
        <v>56</v>
      </c>
      <c r="S4" s="127" t="s">
        <v>57</v>
      </c>
      <c r="T4" s="127" t="s">
        <v>58</v>
      </c>
      <c r="U4" s="64"/>
      <c r="V4" s="129" t="s">
        <v>120</v>
      </c>
    </row>
    <row r="5" spans="1:22" ht="15" thickBot="1" x14ac:dyDescent="0.4">
      <c r="A5" s="365"/>
      <c r="B5" s="1" t="s">
        <v>2</v>
      </c>
      <c r="C5" s="1" t="s">
        <v>17</v>
      </c>
      <c r="D5" s="1" t="s">
        <v>2</v>
      </c>
      <c r="E5" s="1" t="s">
        <v>17</v>
      </c>
      <c r="F5" s="1" t="s">
        <v>2</v>
      </c>
      <c r="G5" s="1" t="s">
        <v>17</v>
      </c>
      <c r="H5" s="1" t="s">
        <v>2</v>
      </c>
      <c r="I5" s="1" t="s">
        <v>17</v>
      </c>
      <c r="J5" s="1" t="s">
        <v>2</v>
      </c>
      <c r="K5" s="63" t="s">
        <v>17</v>
      </c>
      <c r="L5" s="65"/>
      <c r="M5" s="1" t="s">
        <v>2</v>
      </c>
      <c r="N5" s="1" t="s">
        <v>17</v>
      </c>
      <c r="O5" s="68"/>
      <c r="P5" s="1" t="s">
        <v>17</v>
      </c>
      <c r="Q5" s="1" t="s">
        <v>17</v>
      </c>
      <c r="R5" s="1" t="s">
        <v>17</v>
      </c>
      <c r="S5" s="1" t="s">
        <v>17</v>
      </c>
      <c r="T5" s="1" t="s">
        <v>17</v>
      </c>
      <c r="U5" s="65"/>
      <c r="V5" s="1" t="s">
        <v>17</v>
      </c>
    </row>
    <row r="6" spans="1:22" s="55" customFormat="1" x14ac:dyDescent="0.35">
      <c r="A6" s="170" t="s">
        <v>71</v>
      </c>
      <c r="B6" s="192"/>
      <c r="C6" s="193"/>
      <c r="D6" s="194"/>
      <c r="E6" s="195"/>
      <c r="F6" s="194"/>
      <c r="G6" s="196"/>
      <c r="H6" s="192"/>
      <c r="I6" s="195"/>
      <c r="J6" s="194"/>
      <c r="K6" s="197"/>
      <c r="L6" s="198"/>
      <c r="M6" s="193"/>
      <c r="N6" s="193"/>
      <c r="O6" s="198"/>
      <c r="P6" s="193"/>
      <c r="Q6" s="193"/>
      <c r="R6" s="193"/>
      <c r="S6" s="193"/>
      <c r="T6" s="193"/>
      <c r="U6" s="198"/>
      <c r="V6" s="193"/>
    </row>
    <row r="7" spans="1:22" s="159" customFormat="1" ht="15" thickBot="1" x14ac:dyDescent="0.4">
      <c r="A7" s="58" t="s">
        <v>176</v>
      </c>
      <c r="B7" s="199"/>
      <c r="C7" s="200"/>
      <c r="D7" s="199"/>
      <c r="E7" s="200"/>
      <c r="F7" s="199"/>
      <c r="G7" s="200"/>
      <c r="H7" s="199"/>
      <c r="I7" s="200"/>
      <c r="J7" s="199"/>
      <c r="K7" s="201"/>
      <c r="L7" s="202"/>
      <c r="M7" s="203"/>
      <c r="N7" s="203"/>
      <c r="O7" s="204"/>
      <c r="P7" s="200"/>
      <c r="Q7" s="200"/>
      <c r="R7" s="200"/>
      <c r="S7" s="200"/>
      <c r="T7" s="200"/>
      <c r="U7" s="202"/>
      <c r="V7" s="203"/>
    </row>
    <row r="8" spans="1:22" s="159" customFormat="1" ht="15" thickBot="1" x14ac:dyDescent="0.4">
      <c r="A8" s="58" t="s">
        <v>177</v>
      </c>
      <c r="B8" s="199">
        <v>1820.04</v>
      </c>
      <c r="C8" s="200"/>
      <c r="D8" s="199"/>
      <c r="E8" s="200"/>
      <c r="F8" s="199"/>
      <c r="G8" s="200"/>
      <c r="H8" s="199"/>
      <c r="I8" s="200"/>
      <c r="J8" s="199"/>
      <c r="K8" s="201"/>
      <c r="L8" s="202"/>
      <c r="M8" s="203"/>
      <c r="N8" s="203"/>
      <c r="O8" s="204"/>
      <c r="P8" s="200"/>
      <c r="Q8" s="200"/>
      <c r="R8" s="200"/>
      <c r="S8" s="200"/>
      <c r="T8" s="200"/>
      <c r="U8" s="202"/>
      <c r="V8" s="205"/>
    </row>
    <row r="9" spans="1:22" s="159" customFormat="1" ht="15" thickBot="1" x14ac:dyDescent="0.4">
      <c r="A9" s="58" t="s">
        <v>178</v>
      </c>
      <c r="B9" s="206"/>
      <c r="C9" s="200">
        <v>7.5104000000000004E-3</v>
      </c>
      <c r="D9" s="206"/>
      <c r="E9" s="200">
        <v>7.5104000000000004E-3</v>
      </c>
      <c r="F9" s="206"/>
      <c r="G9" s="200">
        <v>7.5104000000000004E-3</v>
      </c>
      <c r="H9" s="206"/>
      <c r="I9" s="200">
        <v>7.5104000000000004E-3</v>
      </c>
      <c r="J9" s="206"/>
      <c r="K9" s="200">
        <v>7.5104000000000004E-3</v>
      </c>
      <c r="L9" s="202"/>
      <c r="M9" s="203"/>
      <c r="N9" s="203"/>
      <c r="O9" s="204"/>
      <c r="P9" s="200">
        <v>7.5104000000000004E-3</v>
      </c>
      <c r="Q9" s="200">
        <v>7.5104000000000004E-3</v>
      </c>
      <c r="R9" s="200">
        <v>7.5104000000000004E-3</v>
      </c>
      <c r="S9" s="200">
        <v>7.5104000000000004E-3</v>
      </c>
      <c r="T9" s="200">
        <v>7.5104000000000004E-3</v>
      </c>
      <c r="U9" s="202"/>
      <c r="V9" s="205"/>
    </row>
    <row r="10" spans="1:22" s="159" customFormat="1" ht="15" thickBot="1" x14ac:dyDescent="0.4">
      <c r="A10" s="58"/>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9"/>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95</v>
      </c>
      <c r="B13" s="214">
        <f>SUM(B7:B12)</f>
        <v>1820.04</v>
      </c>
      <c r="C13" s="215">
        <f>SUM(C7:C12)*12*Summary!$B$32</f>
        <v>23358.8160384</v>
      </c>
      <c r="D13" s="216">
        <f>SUM(D7:D12)</f>
        <v>0</v>
      </c>
      <c r="E13" s="215">
        <f>SUM(E7:E12)*12*Summary!$B$32</f>
        <v>23358.8160384</v>
      </c>
      <c r="F13" s="216">
        <f>SUM(F7:F12)</f>
        <v>0</v>
      </c>
      <c r="G13" s="215">
        <f>SUM(G7:G12)*12*Summary!$B$32</f>
        <v>23358.8160384</v>
      </c>
      <c r="H13" s="216">
        <f>SUM(H7:H12)</f>
        <v>0</v>
      </c>
      <c r="I13" s="215">
        <f>SUM(I7:I12)*12*Summary!$B$32</f>
        <v>23358.8160384</v>
      </c>
      <c r="J13" s="216">
        <f>SUM(J7:J12)</f>
        <v>0</v>
      </c>
      <c r="K13" s="215">
        <f>SUM(K7:K12)*12*Summary!$B$32</f>
        <v>23358.8160384</v>
      </c>
      <c r="L13" s="217"/>
      <c r="M13" s="218">
        <f xml:space="preserve"> SUM(J13,H13,F13,D13,B13)</f>
        <v>1820.04</v>
      </c>
      <c r="N13" s="219">
        <f>SUM(K13,I13,G13,E13,C13)</f>
        <v>116794.08019199999</v>
      </c>
      <c r="O13" s="220"/>
      <c r="P13" s="215">
        <f>SUM(P7:P12)*12*Summary!$B$32</f>
        <v>23358.8160384</v>
      </c>
      <c r="Q13" s="215">
        <f>SUM(Q7:Q12)*12*Summary!$B$32</f>
        <v>23358.8160384</v>
      </c>
      <c r="R13" s="215">
        <f>SUM(R7:R12)*12*Summary!$B$32</f>
        <v>23358.8160384</v>
      </c>
      <c r="S13" s="215">
        <f>SUM(S7:S12)*12*Summary!$B$32</f>
        <v>23358.8160384</v>
      </c>
      <c r="T13" s="215">
        <f>SUM(T7:T12)*12*Summary!$B$32</f>
        <v>23358.8160384</v>
      </c>
      <c r="U13" s="217"/>
      <c r="V13" s="221">
        <f>SUM(P13,T13,S13,R13,Q13)</f>
        <v>116794.08019199999</v>
      </c>
    </row>
    <row r="14" spans="1:22" s="57" customFormat="1" x14ac:dyDescent="0.35">
      <c r="A14" s="179" t="s">
        <v>72</v>
      </c>
      <c r="B14" s="222"/>
      <c r="C14" s="223"/>
      <c r="D14" s="223"/>
      <c r="E14" s="223"/>
      <c r="F14" s="223"/>
      <c r="G14" s="223"/>
      <c r="H14" s="223"/>
      <c r="I14" s="223"/>
      <c r="J14" s="223"/>
      <c r="K14" s="224"/>
      <c r="L14" s="225"/>
      <c r="M14" s="226"/>
      <c r="N14" s="227"/>
      <c r="O14" s="228"/>
      <c r="P14" s="223"/>
      <c r="Q14" s="223"/>
      <c r="R14" s="223"/>
      <c r="S14" s="223"/>
      <c r="T14" s="223"/>
      <c r="U14" s="225"/>
      <c r="V14" s="227"/>
    </row>
    <row r="15" spans="1:22" s="159" customFormat="1" ht="15" thickBot="1" x14ac:dyDescent="0.4">
      <c r="A15" s="58" t="s">
        <v>165</v>
      </c>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 thickBot="1" x14ac:dyDescent="0.4">
      <c r="A16" s="58" t="s">
        <v>177</v>
      </c>
      <c r="B16" s="199">
        <v>1820.04</v>
      </c>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 thickBot="1" x14ac:dyDescent="0.4">
      <c r="A17" s="58" t="s">
        <v>178</v>
      </c>
      <c r="B17" s="206"/>
      <c r="C17" s="207">
        <v>3.8010000000000001E-3</v>
      </c>
      <c r="D17" s="206"/>
      <c r="E17" s="207">
        <v>3.8010000000000001E-3</v>
      </c>
      <c r="F17" s="206"/>
      <c r="G17" s="207">
        <v>3.8010000000000001E-3</v>
      </c>
      <c r="H17" s="206"/>
      <c r="I17" s="207">
        <v>3.8010000000000001E-3</v>
      </c>
      <c r="J17" s="206"/>
      <c r="K17" s="207">
        <v>3.8010000000000001E-3</v>
      </c>
      <c r="L17" s="202"/>
      <c r="M17" s="203"/>
      <c r="N17" s="203"/>
      <c r="O17" s="204"/>
      <c r="P17" s="207">
        <v>3.8010000000000001E-3</v>
      </c>
      <c r="Q17" s="207">
        <v>3.8010000000000001E-3</v>
      </c>
      <c r="R17" s="207">
        <v>3.8010000000000001E-3</v>
      </c>
      <c r="S17" s="207">
        <v>3.8010000000000001E-3</v>
      </c>
      <c r="T17" s="207">
        <v>3.8010000000000001E-3</v>
      </c>
      <c r="U17" s="202"/>
      <c r="V17" s="205"/>
    </row>
    <row r="18" spans="1:22" s="159" customFormat="1" ht="15" thickBot="1" x14ac:dyDescent="0.4">
      <c r="A18" s="58"/>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9"/>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96</v>
      </c>
      <c r="B21" s="214">
        <f>SUM(B15:B20)</f>
        <v>1820.04</v>
      </c>
      <c r="C21" s="215">
        <f>SUM(C15:C20)*12*Summary!$B$33</f>
        <v>23359.091111999998</v>
      </c>
      <c r="D21" s="216">
        <f>SUM(D15:D20)</f>
        <v>0</v>
      </c>
      <c r="E21" s="215">
        <f>SUM(E15:E20)*12*Summary!$B$33</f>
        <v>23359.091111999998</v>
      </c>
      <c r="F21" s="216">
        <f>SUM(F15:F20)</f>
        <v>0</v>
      </c>
      <c r="G21" s="215">
        <f>SUM(G15:G20)*12*Summary!$B$33</f>
        <v>23359.091111999998</v>
      </c>
      <c r="H21" s="216">
        <f>SUM(H15:H20)</f>
        <v>0</v>
      </c>
      <c r="I21" s="215">
        <f>SUM(I15:I20)*12*Summary!$B$33</f>
        <v>23359.091111999998</v>
      </c>
      <c r="J21" s="216">
        <f>SUM(J15:J20)</f>
        <v>0</v>
      </c>
      <c r="K21" s="215">
        <f>SUM(K15:K20)*12*Summary!$B$33</f>
        <v>23359.091111999998</v>
      </c>
      <c r="L21" s="217"/>
      <c r="M21" s="218">
        <f xml:space="preserve"> SUM(J21,H21,F21,D21,B21)</f>
        <v>1820.04</v>
      </c>
      <c r="N21" s="219">
        <f>SUM(K21,I21,G21,E21,C21)</f>
        <v>116795.45555999999</v>
      </c>
      <c r="O21" s="220"/>
      <c r="P21" s="215">
        <f>SUM(P15:P20)*12*Summary!$B$33</f>
        <v>23359.091111999998</v>
      </c>
      <c r="Q21" s="215">
        <f>SUM(Q15:Q20)*12*Summary!$B$33</f>
        <v>23359.091111999998</v>
      </c>
      <c r="R21" s="215">
        <f>SUM(R15:R20)*12*Summary!$B$33</f>
        <v>23359.091111999998</v>
      </c>
      <c r="S21" s="215">
        <f>SUM(S15:S20)*12*Summary!$B$33</f>
        <v>23359.091111999998</v>
      </c>
      <c r="T21" s="215">
        <f>SUM(T15:T20)*12*Summary!$B$33</f>
        <v>23359.091111999998</v>
      </c>
      <c r="U21" s="217"/>
      <c r="V21" s="221">
        <f>SUM(P21,T21,S21,R21,Q21)</f>
        <v>116795.45555999999</v>
      </c>
    </row>
    <row r="22" spans="1:22" ht="15" thickBot="1" x14ac:dyDescent="0.4">
      <c r="A22" s="180" t="s">
        <v>73</v>
      </c>
      <c r="B22" s="229"/>
      <c r="C22" s="230"/>
      <c r="D22" s="230"/>
      <c r="E22" s="230"/>
      <c r="F22" s="230"/>
      <c r="G22" s="230"/>
      <c r="H22" s="230"/>
      <c r="I22" s="230"/>
      <c r="J22" s="230"/>
      <c r="K22" s="231"/>
      <c r="L22" s="232"/>
      <c r="M22" s="233"/>
      <c r="N22" s="230"/>
      <c r="O22" s="234"/>
      <c r="P22" s="230"/>
      <c r="Q22" s="230"/>
      <c r="R22" s="230"/>
      <c r="S22" s="230"/>
      <c r="T22" s="230"/>
      <c r="U22" s="232"/>
      <c r="V22" s="230"/>
    </row>
    <row r="23" spans="1:22" s="159" customFormat="1" ht="15" thickBot="1" x14ac:dyDescent="0.4">
      <c r="A23" s="58" t="s">
        <v>164</v>
      </c>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 thickBot="1" x14ac:dyDescent="0.4">
      <c r="A24" s="58" t="s">
        <v>177</v>
      </c>
      <c r="B24" s="199"/>
      <c r="C24" s="200"/>
      <c r="D24" s="199">
        <v>1820.04</v>
      </c>
      <c r="E24" s="200"/>
      <c r="F24" s="199"/>
      <c r="G24" s="200"/>
      <c r="H24" s="199"/>
      <c r="I24" s="200"/>
      <c r="J24" s="199"/>
      <c r="K24" s="201"/>
      <c r="L24" s="202"/>
      <c r="M24" s="203"/>
      <c r="N24" s="203"/>
      <c r="O24" s="204"/>
      <c r="P24" s="200"/>
      <c r="Q24" s="200"/>
      <c r="R24" s="200"/>
      <c r="S24" s="200"/>
      <c r="T24" s="200"/>
      <c r="U24" s="202"/>
      <c r="V24" s="205"/>
    </row>
    <row r="25" spans="1:22" s="159" customFormat="1" ht="15" thickBot="1" x14ac:dyDescent="0.4">
      <c r="A25" s="58" t="s">
        <v>178</v>
      </c>
      <c r="B25" s="206"/>
      <c r="C25" s="207"/>
      <c r="D25" s="206"/>
      <c r="E25" s="207">
        <v>2.5214E-3</v>
      </c>
      <c r="F25" s="206"/>
      <c r="G25" s="207">
        <v>2.5214E-3</v>
      </c>
      <c r="H25" s="206"/>
      <c r="I25" s="207">
        <v>2.5214E-3</v>
      </c>
      <c r="J25" s="206"/>
      <c r="K25" s="207">
        <v>2.5214E-3</v>
      </c>
      <c r="L25" s="202"/>
      <c r="M25" s="203"/>
      <c r="N25" s="203"/>
      <c r="O25" s="204"/>
      <c r="P25" s="207">
        <v>2.5214E-3</v>
      </c>
      <c r="Q25" s="207">
        <v>2.5214E-3</v>
      </c>
      <c r="R25" s="207">
        <v>2.5214E-3</v>
      </c>
      <c r="S25" s="207">
        <v>2.5214E-3</v>
      </c>
      <c r="T25" s="207">
        <v>2.5214E-3</v>
      </c>
      <c r="U25" s="202"/>
      <c r="V25" s="205"/>
    </row>
    <row r="26" spans="1:22" s="159" customFormat="1" ht="15" thickBot="1" x14ac:dyDescent="0.4">
      <c r="A26" s="58"/>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9"/>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97</v>
      </c>
      <c r="B29" s="214">
        <f>SUM(B23:B28)</f>
        <v>0</v>
      </c>
      <c r="C29" s="215">
        <f>SUM(C23:C28)*12*Summary!$B$34</f>
        <v>0</v>
      </c>
      <c r="D29" s="216">
        <f>SUM(D23:D28)</f>
        <v>1820.04</v>
      </c>
      <c r="E29" s="215">
        <f>SUM(E23:E28)*12*Summary!$B$34</f>
        <v>23358.431140799999</v>
      </c>
      <c r="F29" s="216">
        <f>SUM(F23:F28)</f>
        <v>0</v>
      </c>
      <c r="G29" s="215">
        <f>SUM(G23:G28)*12*Summary!$B$34</f>
        <v>23358.431140799999</v>
      </c>
      <c r="H29" s="216">
        <f>SUM(H23:H28)</f>
        <v>0</v>
      </c>
      <c r="I29" s="215">
        <f>SUM(I23:I28)*12*Summary!$B$34</f>
        <v>23358.431140799999</v>
      </c>
      <c r="J29" s="216">
        <f>SUM(J23:J28)</f>
        <v>0</v>
      </c>
      <c r="K29" s="215">
        <f>SUM(K23:K28)*12*Summary!$B$34</f>
        <v>23358.431140799999</v>
      </c>
      <c r="L29" s="217"/>
      <c r="M29" s="218">
        <f xml:space="preserve"> SUM(J29,H29,F29,D29,B29)</f>
        <v>1820.04</v>
      </c>
      <c r="N29" s="219">
        <f>SUM(K29,I29,G29,E29,C29)</f>
        <v>93433.724563199998</v>
      </c>
      <c r="O29" s="220"/>
      <c r="P29" s="215">
        <f>SUM(P23:P28)*12*Summary!$B$34</f>
        <v>23358.431140799999</v>
      </c>
      <c r="Q29" s="215">
        <f>SUM(Q23:Q28)*12*Summary!$B$34</f>
        <v>23358.431140799999</v>
      </c>
      <c r="R29" s="215">
        <f>SUM(R23:R28)*12*Summary!$B$34</f>
        <v>23358.431140799999</v>
      </c>
      <c r="S29" s="215">
        <f>SUM(S23:S28)*12*Summary!$B$34</f>
        <v>23358.431140799999</v>
      </c>
      <c r="T29" s="215">
        <f>SUM(T23:T28)*12*Summary!$B$34</f>
        <v>23358.431140799999</v>
      </c>
      <c r="U29" s="217"/>
      <c r="V29" s="221">
        <f>SUM(P29,T29,S29,R29,Q29)</f>
        <v>116792.155704</v>
      </c>
    </row>
    <row r="30" spans="1:22" ht="15" thickBot="1" x14ac:dyDescent="0.4">
      <c r="A30" s="180" t="s">
        <v>74</v>
      </c>
      <c r="B30" s="229"/>
      <c r="C30" s="230"/>
      <c r="D30" s="230"/>
      <c r="E30" s="230"/>
      <c r="F30" s="230"/>
      <c r="G30" s="230"/>
      <c r="H30" s="230"/>
      <c r="I30" s="230"/>
      <c r="J30" s="230"/>
      <c r="K30" s="231"/>
      <c r="L30" s="232"/>
      <c r="M30" s="233"/>
      <c r="N30" s="230"/>
      <c r="O30" s="234"/>
      <c r="P30" s="230"/>
      <c r="Q30" s="230"/>
      <c r="R30" s="230"/>
      <c r="S30" s="230"/>
      <c r="T30" s="230"/>
      <c r="U30" s="232"/>
      <c r="V30" s="230"/>
    </row>
    <row r="31" spans="1:22" s="159" customFormat="1" ht="15" thickBot="1" x14ac:dyDescent="0.4">
      <c r="A31" s="58" t="s">
        <v>166</v>
      </c>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 thickBot="1" x14ac:dyDescent="0.4">
      <c r="A32" s="58" t="s">
        <v>177</v>
      </c>
      <c r="B32" s="199"/>
      <c r="C32" s="200"/>
      <c r="D32" s="199">
        <v>1820.04</v>
      </c>
      <c r="E32" s="200"/>
      <c r="F32" s="199"/>
      <c r="G32" s="200"/>
      <c r="H32" s="199"/>
      <c r="I32" s="200"/>
      <c r="J32" s="199"/>
      <c r="K32" s="201"/>
      <c r="L32" s="202"/>
      <c r="M32" s="203"/>
      <c r="N32" s="203"/>
      <c r="O32" s="204"/>
      <c r="P32" s="200"/>
      <c r="Q32" s="200"/>
      <c r="R32" s="200"/>
      <c r="S32" s="200"/>
      <c r="T32" s="200"/>
      <c r="U32" s="202"/>
      <c r="V32" s="205"/>
    </row>
    <row r="33" spans="1:22" s="159" customFormat="1" ht="15" thickBot="1" x14ac:dyDescent="0.4">
      <c r="A33" s="58" t="s">
        <v>178</v>
      </c>
      <c r="B33" s="206"/>
      <c r="C33" s="207"/>
      <c r="D33" s="206"/>
      <c r="E33" s="207">
        <v>6.8961300000000003E-2</v>
      </c>
      <c r="F33" s="206"/>
      <c r="G33" s="207">
        <v>6.8961300000000003E-2</v>
      </c>
      <c r="H33" s="206"/>
      <c r="I33" s="207">
        <v>6.8961300000000003E-2</v>
      </c>
      <c r="J33" s="206"/>
      <c r="K33" s="207">
        <v>6.8961300000000003E-2</v>
      </c>
      <c r="L33" s="202"/>
      <c r="M33" s="203"/>
      <c r="N33" s="203"/>
      <c r="O33" s="204"/>
      <c r="P33" s="207">
        <v>6.8961300000000003E-2</v>
      </c>
      <c r="Q33" s="207">
        <v>6.8961300000000003E-2</v>
      </c>
      <c r="R33" s="207">
        <v>6.8961300000000003E-2</v>
      </c>
      <c r="S33" s="207">
        <v>6.8961300000000003E-2</v>
      </c>
      <c r="T33" s="207">
        <v>6.8961300000000003E-2</v>
      </c>
      <c r="U33" s="202"/>
      <c r="V33" s="205"/>
    </row>
    <row r="34" spans="1:22" s="159" customFormat="1" ht="15" thickBot="1" x14ac:dyDescent="0.4">
      <c r="A34" s="58"/>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9"/>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98</v>
      </c>
      <c r="B37" s="214">
        <f>SUM(B31:B36)</f>
        <v>0</v>
      </c>
      <c r="C37" s="215">
        <f>SUM(C31:C36)*12*Summary!$B$35</f>
        <v>0</v>
      </c>
      <c r="D37" s="216">
        <f>SUM(D31:D36)</f>
        <v>1820.04</v>
      </c>
      <c r="E37" s="215">
        <f>SUM(E31:E36)*12*Summary!$B$35</f>
        <v>23358.847381200001</v>
      </c>
      <c r="F37" s="216">
        <f>SUM(F31:F36)</f>
        <v>0</v>
      </c>
      <c r="G37" s="215">
        <f>SUM(G31:G36)*12*Summary!$B$35</f>
        <v>23358.847381200001</v>
      </c>
      <c r="H37" s="216">
        <f>SUM(H31:H36)</f>
        <v>0</v>
      </c>
      <c r="I37" s="215">
        <f>SUM(I31:I36)*12*Summary!$B$35</f>
        <v>23358.847381200001</v>
      </c>
      <c r="J37" s="216">
        <f>SUM(J31:J36)</f>
        <v>0</v>
      </c>
      <c r="K37" s="215">
        <f>SUM(K31:K36)*12*Summary!$B$35</f>
        <v>23358.847381200001</v>
      </c>
      <c r="L37" s="217"/>
      <c r="M37" s="218">
        <f xml:space="preserve"> SUM(J37,H37,F37,D37,B37)</f>
        <v>1820.04</v>
      </c>
      <c r="N37" s="219">
        <f>SUM(K37,I37,G37,E37,C37)</f>
        <v>93435.389524800004</v>
      </c>
      <c r="O37" s="220"/>
      <c r="P37" s="215">
        <f>SUM(P31:P36)*12*Summary!$B$35</f>
        <v>23358.847381200001</v>
      </c>
      <c r="Q37" s="215">
        <f>SUM(Q31:Q36)*12*Summary!$B$35</f>
        <v>23358.847381200001</v>
      </c>
      <c r="R37" s="215">
        <f>SUM(R31:R36)*12*Summary!$B$35</f>
        <v>23358.847381200001</v>
      </c>
      <c r="S37" s="215">
        <f>SUM(S31:S36)*12*Summary!$B$35</f>
        <v>23358.847381200001</v>
      </c>
      <c r="T37" s="215">
        <f>SUM(T31:T36)*12*Summary!$B$35</f>
        <v>23358.847381200001</v>
      </c>
      <c r="U37" s="217"/>
      <c r="V37" s="221">
        <f>SUM(P37,T37,S37,R37,Q37)</f>
        <v>116794.23690600001</v>
      </c>
    </row>
    <row r="38" spans="1:22" ht="15" thickBot="1" x14ac:dyDescent="0.4">
      <c r="A38" s="180" t="s">
        <v>75</v>
      </c>
      <c r="B38" s="229"/>
      <c r="C38" s="230"/>
      <c r="D38" s="230"/>
      <c r="E38" s="230"/>
      <c r="F38" s="230"/>
      <c r="G38" s="230"/>
      <c r="H38" s="230"/>
      <c r="I38" s="230"/>
      <c r="J38" s="230"/>
      <c r="K38" s="231"/>
      <c r="L38" s="232"/>
      <c r="M38" s="233"/>
      <c r="N38" s="230"/>
      <c r="O38" s="234"/>
      <c r="P38" s="230"/>
      <c r="Q38" s="230"/>
      <c r="R38" s="230"/>
      <c r="S38" s="230"/>
      <c r="T38" s="230"/>
      <c r="U38" s="232"/>
      <c r="V38" s="230"/>
    </row>
    <row r="39" spans="1:22" s="159" customFormat="1" ht="15" thickBot="1" x14ac:dyDescent="0.4">
      <c r="A39" s="58" t="s">
        <v>179</v>
      </c>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 thickBot="1" x14ac:dyDescent="0.4">
      <c r="A40" s="58" t="s">
        <v>177</v>
      </c>
      <c r="B40" s="199">
        <v>1820.04</v>
      </c>
      <c r="C40" s="200"/>
      <c r="D40" s="199"/>
      <c r="E40" s="200"/>
      <c r="F40" s="199"/>
      <c r="G40" s="200"/>
      <c r="H40" s="206"/>
      <c r="I40" s="207"/>
      <c r="J40" s="199"/>
      <c r="K40" s="201"/>
      <c r="L40" s="202"/>
      <c r="M40" s="203"/>
      <c r="N40" s="203"/>
      <c r="O40" s="204"/>
      <c r="P40" s="200"/>
      <c r="Q40" s="200"/>
      <c r="R40" s="200"/>
      <c r="S40" s="200"/>
      <c r="T40" s="200"/>
      <c r="U40" s="202"/>
      <c r="V40" s="205"/>
    </row>
    <row r="41" spans="1:22" s="159" customFormat="1" ht="15" thickBot="1" x14ac:dyDescent="0.4">
      <c r="A41" s="58" t="s">
        <v>178</v>
      </c>
      <c r="B41" s="206"/>
      <c r="C41" s="207">
        <v>1.0788900000000001E-2</v>
      </c>
      <c r="D41" s="206"/>
      <c r="E41" s="207">
        <v>1.0788900000000001E-2</v>
      </c>
      <c r="F41" s="206"/>
      <c r="G41" s="207">
        <v>1.0788900000000001E-2</v>
      </c>
      <c r="H41" s="206"/>
      <c r="I41" s="207">
        <v>1.0788900000000001E-2</v>
      </c>
      <c r="J41" s="206"/>
      <c r="K41" s="207">
        <v>1.0788900000000001E-2</v>
      </c>
      <c r="L41" s="202"/>
      <c r="M41" s="203"/>
      <c r="N41" s="203"/>
      <c r="O41" s="204"/>
      <c r="P41" s="207">
        <v>1.0788900000000001E-2</v>
      </c>
      <c r="Q41" s="207">
        <v>1.0788900000000001E-2</v>
      </c>
      <c r="R41" s="207">
        <v>1.0788900000000001E-2</v>
      </c>
      <c r="S41" s="207">
        <v>1.0788900000000001E-2</v>
      </c>
      <c r="T41" s="207">
        <v>1.0788900000000001E-2</v>
      </c>
      <c r="U41" s="202"/>
      <c r="V41" s="205"/>
    </row>
    <row r="42" spans="1:22" s="159" customFormat="1" ht="15" thickBot="1" x14ac:dyDescent="0.4">
      <c r="A42" s="58"/>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 thickBot="1" x14ac:dyDescent="0.4">
      <c r="A43" s="58"/>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9"/>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99</v>
      </c>
      <c r="B45" s="214">
        <f>SUM(B39:B44)</f>
        <v>1820.04</v>
      </c>
      <c r="C45" s="215">
        <f>SUM(C39:C44)*12*Summary!$B$36</f>
        <v>23358.788456399998</v>
      </c>
      <c r="D45" s="216">
        <f>SUM(D39:D44)</f>
        <v>0</v>
      </c>
      <c r="E45" s="215">
        <f>SUM(E39:E44)*12*Summary!$B$36</f>
        <v>23358.788456399998</v>
      </c>
      <c r="F45" s="216">
        <f>SUM(F39:F44)</f>
        <v>0</v>
      </c>
      <c r="G45" s="215">
        <f>SUM(G39:G44)*12*Summary!$B$36</f>
        <v>23358.788456399998</v>
      </c>
      <c r="H45" s="216">
        <f>SUM(H39:H44)</f>
        <v>0</v>
      </c>
      <c r="I45" s="215">
        <f>SUM(I39:I44)*12*Summary!$B$36</f>
        <v>23358.788456399998</v>
      </c>
      <c r="J45" s="216">
        <f>SUM(J39:J44)</f>
        <v>0</v>
      </c>
      <c r="K45" s="215">
        <f>SUM(K39:K44)*12*Summary!$B$36</f>
        <v>23358.788456399998</v>
      </c>
      <c r="L45" s="217"/>
      <c r="M45" s="218">
        <f xml:space="preserve"> SUM(J45,H45,F45,D45,B45)</f>
        <v>1820.04</v>
      </c>
      <c r="N45" s="219">
        <f>SUM(K45,I45,G45,E45,C45)</f>
        <v>116793.94228199999</v>
      </c>
      <c r="O45" s="220"/>
      <c r="P45" s="215">
        <f>SUM(P39:P44)*12*Summary!$B$36</f>
        <v>23358.788456399998</v>
      </c>
      <c r="Q45" s="215">
        <f>SUM(Q39:Q44)*12*Summary!$B$36</f>
        <v>23358.788456399998</v>
      </c>
      <c r="R45" s="215">
        <f>SUM(R39:R44)*12*Summary!$B$36</f>
        <v>23358.788456399998</v>
      </c>
      <c r="S45" s="215">
        <f>SUM(S39:S44)*12*Summary!$B$36</f>
        <v>23358.788456399998</v>
      </c>
      <c r="T45" s="215">
        <f>SUM(T39:T44)*12*Summary!$B$36</f>
        <v>23358.788456399998</v>
      </c>
      <c r="U45" s="217"/>
      <c r="V45" s="221">
        <f>SUM(P45,T45,S45,R45,Q45)</f>
        <v>116793.94228199999</v>
      </c>
    </row>
    <row r="46" spans="1:22" ht="15" thickBot="1" x14ac:dyDescent="0.4">
      <c r="A46" s="180" t="s">
        <v>76</v>
      </c>
      <c r="B46" s="229"/>
      <c r="C46" s="230"/>
      <c r="D46" s="230"/>
      <c r="E46" s="230"/>
      <c r="F46" s="230"/>
      <c r="G46" s="230"/>
      <c r="H46" s="230"/>
      <c r="I46" s="230"/>
      <c r="J46" s="230"/>
      <c r="K46" s="231"/>
      <c r="L46" s="232"/>
      <c r="M46" s="233"/>
      <c r="N46" s="238"/>
      <c r="O46" s="234"/>
      <c r="P46" s="230"/>
      <c r="Q46" s="230"/>
      <c r="R46" s="230"/>
      <c r="S46" s="230"/>
      <c r="T46" s="238"/>
      <c r="U46" s="232"/>
      <c r="V46" s="238"/>
    </row>
    <row r="47" spans="1:22" s="159" customFormat="1" ht="15" thickBot="1" x14ac:dyDescent="0.4">
      <c r="A47" s="58" t="s">
        <v>167</v>
      </c>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 thickBot="1" x14ac:dyDescent="0.4">
      <c r="A48" s="58" t="s">
        <v>177</v>
      </c>
      <c r="B48" s="199"/>
      <c r="C48" s="200"/>
      <c r="D48" s="199">
        <v>1820.04</v>
      </c>
      <c r="E48" s="200"/>
      <c r="F48" s="199"/>
      <c r="G48" s="200"/>
      <c r="H48" s="199"/>
      <c r="I48" s="200"/>
      <c r="J48" s="199"/>
      <c r="K48" s="201"/>
      <c r="L48" s="202"/>
      <c r="M48" s="203"/>
      <c r="N48" s="203"/>
      <c r="O48" s="204"/>
      <c r="P48" s="200"/>
      <c r="Q48" s="200"/>
      <c r="R48" s="200"/>
      <c r="S48" s="200"/>
      <c r="T48" s="200"/>
      <c r="U48" s="202"/>
      <c r="V48" s="205"/>
    </row>
    <row r="49" spans="1:22" s="159" customFormat="1" ht="15" thickBot="1" x14ac:dyDescent="0.4">
      <c r="A49" s="58" t="s">
        <v>178</v>
      </c>
      <c r="B49" s="206"/>
      <c r="C49" s="207"/>
      <c r="D49" s="206"/>
      <c r="E49" s="207">
        <v>1.7044799999999999E-2</v>
      </c>
      <c r="F49" s="206"/>
      <c r="G49" s="207">
        <v>1.7044799999999999E-2</v>
      </c>
      <c r="H49" s="206"/>
      <c r="I49" s="207">
        <v>1.7044799999999999E-2</v>
      </c>
      <c r="J49" s="206"/>
      <c r="K49" s="207">
        <v>1.7044799999999999E-2</v>
      </c>
      <c r="L49" s="202"/>
      <c r="M49" s="203"/>
      <c r="N49" s="203"/>
      <c r="O49" s="204"/>
      <c r="P49" s="207">
        <v>1.7044799999999999E-2</v>
      </c>
      <c r="Q49" s="207">
        <v>1.7044799999999999E-2</v>
      </c>
      <c r="R49" s="207">
        <v>1.7044799999999999E-2</v>
      </c>
      <c r="S49" s="207">
        <v>1.7044799999999999E-2</v>
      </c>
      <c r="T49" s="207">
        <v>1.7044799999999999E-2</v>
      </c>
      <c r="U49" s="202"/>
      <c r="V49" s="205"/>
    </row>
    <row r="50" spans="1:22" s="159" customFormat="1" ht="15" thickBot="1" x14ac:dyDescent="0.4">
      <c r="A50" s="58"/>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9"/>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102</v>
      </c>
      <c r="B53" s="239">
        <f>SUM(B47:B52)</f>
        <v>0</v>
      </c>
      <c r="C53" s="215">
        <f>SUM(C47:C52)*12*Summary!$B$37</f>
        <v>0</v>
      </c>
      <c r="D53" s="216">
        <f>SUM(D47:D52)</f>
        <v>1820.04</v>
      </c>
      <c r="E53" s="215">
        <f>SUM(E47:E52)*12*Summary!$B$37</f>
        <v>23358.807532799998</v>
      </c>
      <c r="F53" s="216">
        <f>SUM(F47:F52)</f>
        <v>0</v>
      </c>
      <c r="G53" s="215">
        <f>SUM(G47:G52)*12*Summary!$B$37</f>
        <v>23358.807532799998</v>
      </c>
      <c r="H53" s="216">
        <f>SUM(H47:H52)</f>
        <v>0</v>
      </c>
      <c r="I53" s="215">
        <f>SUM(I47:I52)*12*Summary!$B$37</f>
        <v>23358.807532799998</v>
      </c>
      <c r="J53" s="216">
        <f>SUM(J47:J52)</f>
        <v>0</v>
      </c>
      <c r="K53" s="215">
        <f>SUM(K47:K52)*12*Summary!$B$37</f>
        <v>23358.807532799998</v>
      </c>
      <c r="L53" s="217"/>
      <c r="M53" s="218">
        <f xml:space="preserve"> SUM(J53,H53,F53,D53,B53)</f>
        <v>1820.04</v>
      </c>
      <c r="N53" s="219">
        <f>SUM(K53,I53,G53,E53,C53)</f>
        <v>93435.230131199991</v>
      </c>
      <c r="O53" s="220"/>
      <c r="P53" s="215">
        <f>SUM(P47:P52)*12*Summary!$B$37</f>
        <v>23358.807532799998</v>
      </c>
      <c r="Q53" s="215">
        <f>SUM(Q47:Q52)*12*Summary!$B$37</f>
        <v>23358.807532799998</v>
      </c>
      <c r="R53" s="215">
        <f>SUM(R47:R52)*12*Summary!$B$37</f>
        <v>23358.807532799998</v>
      </c>
      <c r="S53" s="215">
        <f>SUM(S47:S52)*12*Summary!$B$37</f>
        <v>23358.807532799998</v>
      </c>
      <c r="T53" s="215">
        <f>SUM(T47:T52)*12*Summary!$B$37</f>
        <v>23358.807532799998</v>
      </c>
      <c r="U53" s="217"/>
      <c r="V53" s="221">
        <f>SUM(P53,T53,S53,R53,Q53)</f>
        <v>116794.03766399999</v>
      </c>
    </row>
    <row r="54" spans="1:22" ht="15" thickBot="1" x14ac:dyDescent="0.4">
      <c r="A54" s="180" t="s">
        <v>77</v>
      </c>
      <c r="B54" s="229"/>
      <c r="C54" s="230"/>
      <c r="D54" s="230"/>
      <c r="E54" s="230"/>
      <c r="F54" s="230"/>
      <c r="G54" s="230"/>
      <c r="H54" s="230"/>
      <c r="I54" s="230"/>
      <c r="J54" s="230"/>
      <c r="K54" s="231"/>
      <c r="L54" s="232"/>
      <c r="M54" s="233"/>
      <c r="N54" s="238"/>
      <c r="O54" s="234"/>
      <c r="P54" s="230"/>
      <c r="Q54" s="230"/>
      <c r="R54" s="230"/>
      <c r="S54" s="230"/>
      <c r="T54" s="240"/>
      <c r="U54" s="232"/>
      <c r="V54" s="238"/>
    </row>
    <row r="55" spans="1:22" s="159" customFormat="1" ht="15" thickBot="1" x14ac:dyDescent="0.4">
      <c r="A55" s="58" t="s">
        <v>168</v>
      </c>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 thickBot="1" x14ac:dyDescent="0.4">
      <c r="A56" s="58" t="s">
        <v>177</v>
      </c>
      <c r="B56" s="199"/>
      <c r="C56" s="200"/>
      <c r="D56" s="199">
        <v>1820.04</v>
      </c>
      <c r="E56" s="200"/>
      <c r="F56" s="199"/>
      <c r="G56" s="200"/>
      <c r="H56" s="199"/>
      <c r="I56" s="200"/>
      <c r="J56" s="199"/>
      <c r="K56" s="201"/>
      <c r="L56" s="202"/>
      <c r="M56" s="203"/>
      <c r="N56" s="203"/>
      <c r="O56" s="204"/>
      <c r="P56" s="200"/>
      <c r="Q56" s="200"/>
      <c r="R56" s="200"/>
      <c r="S56" s="200"/>
      <c r="T56" s="200"/>
      <c r="U56" s="202"/>
      <c r="V56" s="205"/>
    </row>
    <row r="57" spans="1:22" s="159" customFormat="1" ht="15" thickBot="1" x14ac:dyDescent="0.4">
      <c r="A57" s="58" t="s">
        <v>178</v>
      </c>
      <c r="B57" s="206"/>
      <c r="C57" s="207"/>
      <c r="D57" s="206"/>
      <c r="E57" s="207">
        <v>3.0849000000000001E-2</v>
      </c>
      <c r="F57" s="206"/>
      <c r="G57" s="207">
        <v>3.0849000000000001E-2</v>
      </c>
      <c r="H57" s="206"/>
      <c r="I57" s="207">
        <v>3.0849000000000001E-2</v>
      </c>
      <c r="J57" s="206"/>
      <c r="K57" s="207">
        <v>3.0849000000000001E-2</v>
      </c>
      <c r="L57" s="202"/>
      <c r="M57" s="203"/>
      <c r="N57" s="203"/>
      <c r="O57" s="204"/>
      <c r="P57" s="207">
        <v>3.0849000000000001E-2</v>
      </c>
      <c r="Q57" s="207">
        <v>3.0849000000000001E-2</v>
      </c>
      <c r="R57" s="207">
        <v>3.0849000000000001E-2</v>
      </c>
      <c r="S57" s="207">
        <v>3.0849000000000001E-2</v>
      </c>
      <c r="T57" s="207">
        <v>3.0849000000000001E-2</v>
      </c>
      <c r="U57" s="202"/>
      <c r="V57" s="205"/>
    </row>
    <row r="58" spans="1:22" s="159" customFormat="1" ht="15" thickBot="1" x14ac:dyDescent="0.4">
      <c r="A58" s="58"/>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9"/>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100</v>
      </c>
      <c r="B61" s="214">
        <f>SUM(B55:B60)</f>
        <v>0</v>
      </c>
      <c r="C61" s="215">
        <f>SUM(C55:C60)*12*Summary!$B$38</f>
        <v>0</v>
      </c>
      <c r="D61" s="216">
        <f>SUM(D55:D60)</f>
        <v>1820.04</v>
      </c>
      <c r="E61" s="215">
        <f>SUM(E55:E60)*12*Summary!$B$38</f>
        <v>23358.862800000003</v>
      </c>
      <c r="F61" s="216">
        <f>SUM(F55:F60)</f>
        <v>0</v>
      </c>
      <c r="G61" s="215">
        <f>SUM(G55:G60)*12*Summary!$B$38</f>
        <v>23358.862800000003</v>
      </c>
      <c r="H61" s="216">
        <f>SUM(H55:H60)</f>
        <v>0</v>
      </c>
      <c r="I61" s="215">
        <f>SUM(I55:I60)*12*Summary!$B$38</f>
        <v>23358.862800000003</v>
      </c>
      <c r="J61" s="216">
        <f>SUM(J55:J60)</f>
        <v>0</v>
      </c>
      <c r="K61" s="215">
        <f>SUM(K55:K60)*12*Summary!$B$38</f>
        <v>23358.862800000003</v>
      </c>
      <c r="L61" s="217"/>
      <c r="M61" s="218">
        <f xml:space="preserve"> SUM(J61,H61,F61,D61,B61)</f>
        <v>1820.04</v>
      </c>
      <c r="N61" s="219">
        <f>SUM(K61,I61,G61,E61,C61)</f>
        <v>93435.45120000001</v>
      </c>
      <c r="O61" s="220"/>
      <c r="P61" s="215">
        <f>SUM(P55:P60)*12*Summary!$B$38</f>
        <v>23358.862800000003</v>
      </c>
      <c r="Q61" s="215">
        <f>SUM(Q55:Q60)*12*Summary!$B$38</f>
        <v>23358.862800000003</v>
      </c>
      <c r="R61" s="215">
        <f>SUM(R55:R60)*12*Summary!$B$38</f>
        <v>23358.862800000003</v>
      </c>
      <c r="S61" s="215">
        <f>SUM(S55:S60)*12*Summary!$B$38</f>
        <v>23358.862800000003</v>
      </c>
      <c r="T61" s="215">
        <f>SUM(T55:T60)*12*Summary!$B$38</f>
        <v>23358.862800000003</v>
      </c>
      <c r="U61" s="217"/>
      <c r="V61" s="221">
        <f>SUM(P61,T61,S61,R61,Q61)</f>
        <v>116794.31400000001</v>
      </c>
    </row>
    <row r="62" spans="1:22" ht="15" thickBot="1" x14ac:dyDescent="0.4">
      <c r="A62" s="181" t="s">
        <v>80</v>
      </c>
      <c r="B62" s="242">
        <f t="shared" ref="B62:K62" si="0">SUM(B13+B21+B29+B37+B45+B53+B61)</f>
        <v>5460.12</v>
      </c>
      <c r="C62" s="242">
        <f t="shared" si="0"/>
        <v>70076.6956068</v>
      </c>
      <c r="D62" s="242">
        <f t="shared" si="0"/>
        <v>7280.16</v>
      </c>
      <c r="E62" s="242">
        <f t="shared" si="0"/>
        <v>163511.64446159999</v>
      </c>
      <c r="F62" s="242">
        <f t="shared" si="0"/>
        <v>0</v>
      </c>
      <c r="G62" s="242">
        <f t="shared" si="0"/>
        <v>163511.64446159999</v>
      </c>
      <c r="H62" s="242">
        <f t="shared" si="0"/>
        <v>0</v>
      </c>
      <c r="I62" s="242">
        <f t="shared" si="0"/>
        <v>163511.64446159999</v>
      </c>
      <c r="J62" s="242">
        <f t="shared" si="0"/>
        <v>0</v>
      </c>
      <c r="K62" s="243">
        <f t="shared" si="0"/>
        <v>163511.64446159999</v>
      </c>
      <c r="L62" s="244"/>
      <c r="M62" s="242">
        <f>SUM(M13+M21+M29+M37+M45+M53+M61)</f>
        <v>12740.280000000002</v>
      </c>
      <c r="N62" s="242">
        <f>SUM(N13+N21+N29+N37+N45+N53+N61)</f>
        <v>724123.2734532</v>
      </c>
      <c r="O62" s="245"/>
      <c r="P62" s="242">
        <f>SUM(P13+P21+P29+P37+P45+P53+P61)</f>
        <v>163511.64446159999</v>
      </c>
      <c r="Q62" s="242">
        <f>SUM(Q13+Q21+Q29+Q37+Q45+Q53+Q61)</f>
        <v>163511.64446159999</v>
      </c>
      <c r="R62" s="242">
        <f>SUM(R13+R21+R29+R37+R45+R53+R61)</f>
        <v>163511.64446159999</v>
      </c>
      <c r="S62" s="242">
        <f>SUM(S13+S21+S29+S37+S45+S53+S61)</f>
        <v>163511.64446159999</v>
      </c>
      <c r="T62" s="242">
        <f>SUM(T13+T21+T29+T37+T45+T53+T61)</f>
        <v>163511.64446159999</v>
      </c>
      <c r="U62" s="244"/>
      <c r="V62" s="242">
        <f>SUM(V13+V21+V29+V37+V45+V53+V61)</f>
        <v>817558.22230799997</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51"/>
      <c r="B64" s="352"/>
      <c r="C64" s="352"/>
      <c r="D64" s="352"/>
      <c r="E64" s="352"/>
      <c r="K64" s="46"/>
      <c r="L64" s="67"/>
      <c r="M64" s="46"/>
      <c r="N64" s="46"/>
      <c r="O64" s="67"/>
      <c r="P64" s="46"/>
      <c r="Q64" s="46"/>
      <c r="R64" s="46"/>
      <c r="U64" s="67"/>
      <c r="V64" s="46"/>
    </row>
  </sheetData>
  <sheetProtection password="D918" sheet="1" insertRows="0" selectLockedCells="1"/>
  <mergeCells count="13">
    <mergeCell ref="A64:E64"/>
    <mergeCell ref="J4:K4"/>
    <mergeCell ref="B3:K3"/>
    <mergeCell ref="A4:A5"/>
    <mergeCell ref="B4:C4"/>
    <mergeCell ref="D4:E4"/>
    <mergeCell ref="F4:G4"/>
    <mergeCell ref="H4:I4"/>
    <mergeCell ref="M4:N4"/>
    <mergeCell ref="M3:N3"/>
    <mergeCell ref="B1:T1"/>
    <mergeCell ref="B2:T2"/>
    <mergeCell ref="P3:T3"/>
  </mergeCells>
  <printOptions gridLines="1"/>
  <pageMargins left="0.25" right="0.25" top="0.75" bottom="0.75" header="0.3" footer="0.3"/>
  <pageSetup paperSize="5" scale="43" orientation="landscape" r:id="rId1"/>
  <headerFooter>
    <oddHeader>&amp;C&amp;"-,Bold"&amp;16 6264 Z1 Cost Proposal Option C ESInet &amp; NGCS Revision One</oddHeader>
    <oddFooter>&amp;L&amp;A&amp;C&amp;P&amp;R&amp;D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1:V64"/>
  <sheetViews>
    <sheetView view="pageLayout" zoomScale="70" zoomScaleNormal="60" zoomScalePageLayoutView="70" workbookViewId="0">
      <selection activeCell="A55" sqref="A55:A60"/>
    </sheetView>
  </sheetViews>
  <sheetFormatPr defaultColWidth="6.453125" defaultRowHeight="14.5" x14ac:dyDescent="0.35"/>
  <cols>
    <col min="1" max="1" width="45.1796875" customWidth="1"/>
    <col min="2" max="11" width="23.54296875" customWidth="1"/>
    <col min="12" max="12" width="23.54296875" style="55" hidden="1" customWidth="1"/>
    <col min="13" max="14" width="23.54296875" hidden="1" customWidth="1"/>
    <col min="15" max="15" width="23.54296875" style="55" hidden="1" customWidth="1"/>
    <col min="16" max="20" width="23.54296875" customWidth="1"/>
    <col min="21" max="21" width="0.81640625" style="55" hidden="1" customWidth="1"/>
    <col min="22" max="22" width="20.453125" hidden="1" customWidth="1"/>
  </cols>
  <sheetData>
    <row r="1" spans="1:22" x14ac:dyDescent="0.35">
      <c r="A1" s="182" t="s">
        <v>60</v>
      </c>
      <c r="B1" s="357" t="str">
        <f>Summary!B2</f>
        <v xml:space="preserve">BAFO -Centurylink  (NGCS &amp; ESINET Solution 2) </v>
      </c>
      <c r="C1" s="358"/>
      <c r="D1" s="358"/>
      <c r="E1" s="358"/>
      <c r="F1" s="358"/>
      <c r="G1" s="358"/>
      <c r="H1" s="358"/>
      <c r="I1" s="358"/>
      <c r="J1" s="358"/>
      <c r="K1" s="358"/>
      <c r="L1" s="358"/>
      <c r="M1" s="358"/>
      <c r="N1" s="358"/>
      <c r="O1" s="358"/>
      <c r="P1" s="358"/>
      <c r="Q1" s="358"/>
      <c r="R1" s="358"/>
      <c r="S1" s="358"/>
      <c r="T1" s="358"/>
      <c r="U1" s="134"/>
      <c r="V1" s="134"/>
    </row>
    <row r="2" spans="1:22" ht="15" thickBot="1" x14ac:dyDescent="0.4">
      <c r="A2" s="183" t="s">
        <v>9</v>
      </c>
      <c r="B2" s="359">
        <f>Summary!B3</f>
        <v>44082</v>
      </c>
      <c r="C2" s="360"/>
      <c r="D2" s="360"/>
      <c r="E2" s="360"/>
      <c r="F2" s="360"/>
      <c r="G2" s="360"/>
      <c r="H2" s="360"/>
      <c r="I2" s="360"/>
      <c r="J2" s="360"/>
      <c r="K2" s="360"/>
      <c r="L2" s="360"/>
      <c r="M2" s="360"/>
      <c r="N2" s="360"/>
      <c r="O2" s="360"/>
      <c r="P2" s="360"/>
      <c r="Q2" s="360"/>
      <c r="R2" s="360"/>
      <c r="S2" s="360"/>
      <c r="T2" s="360"/>
      <c r="U2" s="134"/>
      <c r="V2" s="134"/>
    </row>
    <row r="3" spans="1:22" ht="15" thickBot="1" x14ac:dyDescent="0.4">
      <c r="A3" s="184"/>
      <c r="B3" s="349" t="s">
        <v>19</v>
      </c>
      <c r="C3" s="347"/>
      <c r="D3" s="347"/>
      <c r="E3" s="347"/>
      <c r="F3" s="347"/>
      <c r="G3" s="347"/>
      <c r="H3" s="347"/>
      <c r="I3" s="347"/>
      <c r="J3" s="347"/>
      <c r="K3" s="367"/>
      <c r="L3" s="185"/>
      <c r="M3" s="349" t="s">
        <v>88</v>
      </c>
      <c r="N3" s="350"/>
      <c r="O3" s="185"/>
      <c r="P3" s="344"/>
      <c r="Q3" s="344"/>
      <c r="R3" s="344"/>
      <c r="S3" s="344"/>
      <c r="T3" s="345"/>
      <c r="U3" s="185"/>
      <c r="V3" s="186" t="s">
        <v>119</v>
      </c>
    </row>
    <row r="4" spans="1:22" ht="15" thickBot="1" x14ac:dyDescent="0.4">
      <c r="A4" s="368" t="s">
        <v>32</v>
      </c>
      <c r="B4" s="346" t="s">
        <v>3</v>
      </c>
      <c r="C4" s="345"/>
      <c r="D4" s="346" t="s">
        <v>4</v>
      </c>
      <c r="E4" s="345"/>
      <c r="F4" s="346" t="s">
        <v>5</v>
      </c>
      <c r="G4" s="345"/>
      <c r="H4" s="346" t="s">
        <v>6</v>
      </c>
      <c r="I4" s="345"/>
      <c r="J4" s="346" t="s">
        <v>7</v>
      </c>
      <c r="K4" s="366"/>
      <c r="L4" s="185"/>
      <c r="M4" s="349" t="s">
        <v>89</v>
      </c>
      <c r="N4" s="350"/>
      <c r="O4" s="185"/>
      <c r="P4" s="146" t="s">
        <v>54</v>
      </c>
      <c r="Q4" s="146" t="s">
        <v>55</v>
      </c>
      <c r="R4" s="146" t="s">
        <v>56</v>
      </c>
      <c r="S4" s="146" t="s">
        <v>57</v>
      </c>
      <c r="T4" s="146" t="s">
        <v>58</v>
      </c>
      <c r="U4" s="185"/>
      <c r="V4" s="186" t="s">
        <v>120</v>
      </c>
    </row>
    <row r="5" spans="1:22" ht="15" thickBot="1" x14ac:dyDescent="0.4">
      <c r="A5" s="369"/>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188"/>
      <c r="V5" s="148" t="s">
        <v>17</v>
      </c>
    </row>
    <row r="6" spans="1:22" s="55" customFormat="1" x14ac:dyDescent="0.35">
      <c r="A6" s="170" t="s">
        <v>71</v>
      </c>
      <c r="B6" s="171"/>
      <c r="C6" s="172"/>
      <c r="D6" s="173"/>
      <c r="E6" s="174"/>
      <c r="F6" s="173"/>
      <c r="G6" s="175"/>
      <c r="H6" s="171"/>
      <c r="I6" s="174"/>
      <c r="J6" s="173"/>
      <c r="K6" s="176"/>
      <c r="L6" s="177"/>
      <c r="M6" s="172"/>
      <c r="N6" s="172"/>
      <c r="O6" s="177"/>
      <c r="P6" s="172"/>
      <c r="Q6" s="172"/>
      <c r="R6" s="172"/>
      <c r="S6" s="172"/>
      <c r="T6" s="172"/>
      <c r="U6" s="177"/>
      <c r="V6" s="172"/>
    </row>
    <row r="7" spans="1:22" s="159" customFormat="1" ht="15" thickBot="1" x14ac:dyDescent="0.4">
      <c r="A7" s="58"/>
      <c r="B7" s="199"/>
      <c r="C7" s="200"/>
      <c r="D7" s="199"/>
      <c r="E7" s="200"/>
      <c r="F7" s="199"/>
      <c r="G7" s="200"/>
      <c r="H7" s="199"/>
      <c r="I7" s="200"/>
      <c r="J7" s="199"/>
      <c r="K7" s="201"/>
      <c r="L7" s="202"/>
      <c r="M7" s="203"/>
      <c r="N7" s="203"/>
      <c r="O7" s="204"/>
      <c r="P7" s="200"/>
      <c r="Q7" s="200"/>
      <c r="R7" s="200"/>
      <c r="S7" s="200"/>
      <c r="T7" s="200"/>
      <c r="U7" s="202"/>
      <c r="V7" s="203"/>
    </row>
    <row r="8" spans="1:22" s="159" customFormat="1" ht="15" thickBot="1" x14ac:dyDescent="0.4">
      <c r="A8" s="58"/>
      <c r="B8" s="199"/>
      <c r="C8" s="200"/>
      <c r="D8" s="199"/>
      <c r="E8" s="200"/>
      <c r="F8" s="199"/>
      <c r="G8" s="200"/>
      <c r="H8" s="199"/>
      <c r="I8" s="200"/>
      <c r="J8" s="199"/>
      <c r="K8" s="201"/>
      <c r="L8" s="202"/>
      <c r="M8" s="203"/>
      <c r="N8" s="203"/>
      <c r="O8" s="204"/>
      <c r="P8" s="200"/>
      <c r="Q8" s="200"/>
      <c r="R8" s="200"/>
      <c r="S8" s="200"/>
      <c r="T8" s="200"/>
      <c r="U8" s="202"/>
      <c r="V8" s="205"/>
    </row>
    <row r="9" spans="1:22" s="159" customFormat="1" ht="15" thickBot="1" x14ac:dyDescent="0.4">
      <c r="A9" s="58" t="s">
        <v>180</v>
      </c>
      <c r="B9" s="206"/>
      <c r="C9" s="207"/>
      <c r="D9" s="206"/>
      <c r="E9" s="207"/>
      <c r="F9" s="206"/>
      <c r="G9" s="207"/>
      <c r="H9" s="206"/>
      <c r="I9" s="207"/>
      <c r="J9" s="206"/>
      <c r="K9" s="208"/>
      <c r="L9" s="202"/>
      <c r="M9" s="203"/>
      <c r="N9" s="203"/>
      <c r="O9" s="204"/>
      <c r="P9" s="207"/>
      <c r="Q9" s="207"/>
      <c r="R9" s="207"/>
      <c r="S9" s="207"/>
      <c r="T9" s="207"/>
      <c r="U9" s="202"/>
      <c r="V9" s="205"/>
    </row>
    <row r="10" spans="1:22" s="159" customFormat="1" ht="15" thickBot="1" x14ac:dyDescent="0.4">
      <c r="A10" s="58"/>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8"/>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95</v>
      </c>
      <c r="B13" s="214">
        <f>SUM(B7:B12)</f>
        <v>0</v>
      </c>
      <c r="C13" s="215">
        <f>SUM(C7:C12)*12*Summary!$B$32</f>
        <v>0</v>
      </c>
      <c r="D13" s="216">
        <f>SUM(D7:D12)</f>
        <v>0</v>
      </c>
      <c r="E13" s="215">
        <f>SUM(E7:E12)*12*Summary!$B$32</f>
        <v>0</v>
      </c>
      <c r="F13" s="216">
        <f>SUM(F7:F12)</f>
        <v>0</v>
      </c>
      <c r="G13" s="215">
        <f>SUM(G7:G12)*12*Summary!$B$32</f>
        <v>0</v>
      </c>
      <c r="H13" s="216">
        <f>SUM(H7:H12)</f>
        <v>0</v>
      </c>
      <c r="I13" s="215">
        <f>SUM(I7:I12)*12*Summary!$B$32</f>
        <v>0</v>
      </c>
      <c r="J13" s="216">
        <f>SUM(J7:J12)</f>
        <v>0</v>
      </c>
      <c r="K13" s="215">
        <f>SUM(K7:K12)*12*Summary!$B$32</f>
        <v>0</v>
      </c>
      <c r="L13" s="217"/>
      <c r="M13" s="218">
        <f xml:space="preserve"> SUM(J13,H13,F13,D13,B13)</f>
        <v>0</v>
      </c>
      <c r="N13" s="219">
        <f>SUM(K13,I13,G13,E13,C13)</f>
        <v>0</v>
      </c>
      <c r="O13" s="220"/>
      <c r="P13" s="215">
        <f>SUM(P7:P12)*12*Summary!$B$32</f>
        <v>0</v>
      </c>
      <c r="Q13" s="215">
        <f>SUM(Q7:Q12)*12*Summary!$B$32</f>
        <v>0</v>
      </c>
      <c r="R13" s="215">
        <f>SUM(R7:R12)*12*Summary!$B$32</f>
        <v>0</v>
      </c>
      <c r="S13" s="215">
        <f>SUM(S7:S12)*12*Summary!$B$32</f>
        <v>0</v>
      </c>
      <c r="T13" s="215">
        <f>SUM(T7:T12)*12*Summary!$B$32</f>
        <v>0</v>
      </c>
      <c r="U13" s="217"/>
      <c r="V13" s="221">
        <f>SUM(P13,T13,S13,R13,Q13)</f>
        <v>0</v>
      </c>
    </row>
    <row r="14" spans="1:22" s="57" customFormat="1" x14ac:dyDescent="0.35">
      <c r="A14" s="179" t="s">
        <v>72</v>
      </c>
      <c r="B14" s="222"/>
      <c r="C14" s="223"/>
      <c r="D14" s="223"/>
      <c r="E14" s="223"/>
      <c r="F14" s="223"/>
      <c r="G14" s="223"/>
      <c r="H14" s="223"/>
      <c r="I14" s="223"/>
      <c r="J14" s="223"/>
      <c r="K14" s="224"/>
      <c r="L14" s="225"/>
      <c r="M14" s="226"/>
      <c r="N14" s="227"/>
      <c r="O14" s="228"/>
      <c r="P14" s="223"/>
      <c r="Q14" s="223"/>
      <c r="R14" s="223"/>
      <c r="S14" s="223"/>
      <c r="T14" s="223"/>
      <c r="U14" s="225"/>
      <c r="V14" s="227"/>
    </row>
    <row r="15" spans="1:22" s="159" customFormat="1" ht="15" thickBot="1" x14ac:dyDescent="0.4">
      <c r="A15" s="58"/>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 thickBot="1" x14ac:dyDescent="0.4">
      <c r="A16" s="58"/>
      <c r="B16" s="199"/>
      <c r="C16" s="200"/>
      <c r="D16" s="199"/>
      <c r="E16" s="200"/>
      <c r="F16" s="199"/>
      <c r="G16" s="200"/>
      <c r="H16" s="199"/>
      <c r="I16" s="200"/>
      <c r="J16" s="199"/>
      <c r="K16" s="201"/>
      <c r="L16" s="202"/>
      <c r="M16" s="203"/>
      <c r="N16" s="203"/>
      <c r="O16" s="204"/>
      <c r="P16" s="200"/>
      <c r="Q16" s="200"/>
      <c r="R16" s="200"/>
      <c r="S16" s="200"/>
      <c r="T16" s="200"/>
      <c r="U16" s="202"/>
      <c r="V16" s="205"/>
    </row>
    <row r="17" spans="1:22" s="159" customFormat="1" ht="15" thickBot="1" x14ac:dyDescent="0.4">
      <c r="A17" s="58" t="s">
        <v>180</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 thickBot="1" x14ac:dyDescent="0.4">
      <c r="A18" s="58"/>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8"/>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96</v>
      </c>
      <c r="B21" s="214">
        <f>SUM(B15:B20)</f>
        <v>0</v>
      </c>
      <c r="C21" s="215">
        <f>SUM(C15:C20)*12*Summary!$B$33</f>
        <v>0</v>
      </c>
      <c r="D21" s="216">
        <f>SUM(D15:D20)</f>
        <v>0</v>
      </c>
      <c r="E21" s="215">
        <f>SUM(E15:E20)*12*Summary!$B$33</f>
        <v>0</v>
      </c>
      <c r="F21" s="216">
        <f>SUM(F15:F20)</f>
        <v>0</v>
      </c>
      <c r="G21" s="215">
        <f>SUM(G15:G20)*12*Summary!$B$33</f>
        <v>0</v>
      </c>
      <c r="H21" s="216">
        <f>SUM(H15:H20)</f>
        <v>0</v>
      </c>
      <c r="I21" s="215">
        <f>SUM(I15:I20)*12*Summary!$B$33</f>
        <v>0</v>
      </c>
      <c r="J21" s="216">
        <f>SUM(J15:J20)</f>
        <v>0</v>
      </c>
      <c r="K21" s="215">
        <f>SUM(K15:K20)*12*Summary!$B$33</f>
        <v>0</v>
      </c>
      <c r="L21" s="217"/>
      <c r="M21" s="218">
        <f xml:space="preserve"> SUM(J21,H21,F21,D21,B21)</f>
        <v>0</v>
      </c>
      <c r="N21" s="219">
        <f>SUM(K21,I21,G21,E21,C21)</f>
        <v>0</v>
      </c>
      <c r="O21" s="220"/>
      <c r="P21" s="215">
        <f>SUM(P15:P20)*12*Summary!$B$33</f>
        <v>0</v>
      </c>
      <c r="Q21" s="215">
        <f>SUM(Q15:Q20)*12*Summary!$B$33</f>
        <v>0</v>
      </c>
      <c r="R21" s="215">
        <f>SUM(R15:R20)*12*Summary!$B$33</f>
        <v>0</v>
      </c>
      <c r="S21" s="215">
        <f>SUM(S15:S20)*12*Summary!$B$33</f>
        <v>0</v>
      </c>
      <c r="T21" s="215">
        <f>SUM(T15:T20)*12*Summary!$B$33</f>
        <v>0</v>
      </c>
      <c r="U21" s="217"/>
      <c r="V21" s="221">
        <f>SUM(P21,T21,S21,R21,Q21)</f>
        <v>0</v>
      </c>
    </row>
    <row r="22" spans="1:22" ht="15" thickBot="1" x14ac:dyDescent="0.4">
      <c r="A22" s="180" t="s">
        <v>73</v>
      </c>
      <c r="B22" s="229"/>
      <c r="C22" s="230"/>
      <c r="D22" s="230"/>
      <c r="E22" s="230"/>
      <c r="F22" s="230"/>
      <c r="G22" s="230"/>
      <c r="H22" s="230"/>
      <c r="I22" s="230"/>
      <c r="J22" s="230"/>
      <c r="K22" s="231"/>
      <c r="L22" s="232"/>
      <c r="M22" s="233"/>
      <c r="N22" s="230"/>
      <c r="O22" s="234"/>
      <c r="P22" s="230"/>
      <c r="Q22" s="230"/>
      <c r="R22" s="230"/>
      <c r="S22" s="230"/>
      <c r="T22" s="230"/>
      <c r="U22" s="232"/>
      <c r="V22" s="230"/>
    </row>
    <row r="23" spans="1:22" s="159" customFormat="1" ht="15" thickBot="1" x14ac:dyDescent="0.4">
      <c r="A23" s="58"/>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 thickBot="1" x14ac:dyDescent="0.4">
      <c r="A24" s="58"/>
      <c r="B24" s="199"/>
      <c r="C24" s="200"/>
      <c r="D24" s="199"/>
      <c r="E24" s="200"/>
      <c r="F24" s="199"/>
      <c r="G24" s="200"/>
      <c r="H24" s="199"/>
      <c r="I24" s="200"/>
      <c r="J24" s="199"/>
      <c r="K24" s="201"/>
      <c r="L24" s="202"/>
      <c r="M24" s="203"/>
      <c r="N24" s="203"/>
      <c r="O24" s="204"/>
      <c r="P24" s="200"/>
      <c r="Q24" s="200"/>
      <c r="R24" s="200"/>
      <c r="S24" s="200"/>
      <c r="T24" s="200"/>
      <c r="U24" s="202"/>
      <c r="V24" s="205"/>
    </row>
    <row r="25" spans="1:22" s="159" customFormat="1" ht="15" thickBot="1" x14ac:dyDescent="0.4">
      <c r="A25" s="58" t="s">
        <v>180</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 thickBot="1" x14ac:dyDescent="0.4">
      <c r="A26" s="58"/>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8"/>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97</v>
      </c>
      <c r="B29" s="214">
        <f>SUM(B23:B28)</f>
        <v>0</v>
      </c>
      <c r="C29" s="215">
        <f>SUM(C23:C28)*12*Summary!$B$34</f>
        <v>0</v>
      </c>
      <c r="D29" s="216">
        <f>SUM(D23:D28)</f>
        <v>0</v>
      </c>
      <c r="E29" s="215">
        <f>SUM(E23:E28)*12*Summary!$B$34</f>
        <v>0</v>
      </c>
      <c r="F29" s="216">
        <f>SUM(F23:F28)</f>
        <v>0</v>
      </c>
      <c r="G29" s="215">
        <f>SUM(G23:G28)*12*Summary!$B$34</f>
        <v>0</v>
      </c>
      <c r="H29" s="216">
        <f>SUM(H23:H28)</f>
        <v>0</v>
      </c>
      <c r="I29" s="215">
        <f>SUM(I23:I28)*12*Summary!$B$34</f>
        <v>0</v>
      </c>
      <c r="J29" s="216">
        <f>SUM(J23:J28)</f>
        <v>0</v>
      </c>
      <c r="K29" s="215">
        <f>SUM(K23:K28)*12*Summary!$B$34</f>
        <v>0</v>
      </c>
      <c r="L29" s="217"/>
      <c r="M29" s="218">
        <f xml:space="preserve"> SUM(J29,H29,F29,D29,B29)</f>
        <v>0</v>
      </c>
      <c r="N29" s="219">
        <f>SUM(K29,I29,G29,E29,C29)</f>
        <v>0</v>
      </c>
      <c r="O29" s="220"/>
      <c r="P29" s="215">
        <f>SUM(P23:P28)*12*Summary!$B$34</f>
        <v>0</v>
      </c>
      <c r="Q29" s="215">
        <f>SUM(Q23:Q28)*12*Summary!$B$34</f>
        <v>0</v>
      </c>
      <c r="R29" s="215">
        <f>SUM(R23:R28)*12*Summary!$B$34</f>
        <v>0</v>
      </c>
      <c r="S29" s="215">
        <f>SUM(S23:S28)*12*Summary!$B$34</f>
        <v>0</v>
      </c>
      <c r="T29" s="215">
        <f>SUM(T23:T28)*12*Summary!$B$34</f>
        <v>0</v>
      </c>
      <c r="U29" s="217"/>
      <c r="V29" s="221">
        <f>SUM(P29,T29,S29,R29,Q29)</f>
        <v>0</v>
      </c>
    </row>
    <row r="30" spans="1:22" ht="15" thickBot="1" x14ac:dyDescent="0.4">
      <c r="A30" s="180" t="s">
        <v>74</v>
      </c>
      <c r="B30" s="229"/>
      <c r="C30" s="230"/>
      <c r="D30" s="230"/>
      <c r="E30" s="230"/>
      <c r="F30" s="230"/>
      <c r="G30" s="230"/>
      <c r="H30" s="230"/>
      <c r="I30" s="230"/>
      <c r="J30" s="230"/>
      <c r="K30" s="231"/>
      <c r="L30" s="232"/>
      <c r="M30" s="233"/>
      <c r="N30" s="230"/>
      <c r="O30" s="234"/>
      <c r="P30" s="230"/>
      <c r="Q30" s="230"/>
      <c r="R30" s="230"/>
      <c r="S30" s="230"/>
      <c r="T30" s="230"/>
      <c r="U30" s="232"/>
      <c r="V30" s="230"/>
    </row>
    <row r="31" spans="1:22" s="159" customFormat="1" ht="15" thickBot="1" x14ac:dyDescent="0.4">
      <c r="A31" s="58"/>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 thickBot="1" x14ac:dyDescent="0.4">
      <c r="A32" s="58"/>
      <c r="B32" s="199"/>
      <c r="C32" s="200"/>
      <c r="D32" s="199"/>
      <c r="E32" s="200"/>
      <c r="F32" s="199"/>
      <c r="G32" s="200"/>
      <c r="H32" s="199"/>
      <c r="I32" s="200"/>
      <c r="J32" s="199"/>
      <c r="K32" s="201"/>
      <c r="L32" s="202"/>
      <c r="M32" s="203"/>
      <c r="N32" s="203"/>
      <c r="O32" s="204"/>
      <c r="P32" s="200"/>
      <c r="Q32" s="200"/>
      <c r="R32" s="200"/>
      <c r="S32" s="200"/>
      <c r="T32" s="200"/>
      <c r="U32" s="202"/>
      <c r="V32" s="205"/>
    </row>
    <row r="33" spans="1:22" s="159" customFormat="1" ht="15" thickBot="1" x14ac:dyDescent="0.4">
      <c r="A33" s="58" t="s">
        <v>180</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 thickBot="1" x14ac:dyDescent="0.4">
      <c r="A34" s="58"/>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8"/>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98</v>
      </c>
      <c r="B37" s="214">
        <f>SUM(B31:B36)</f>
        <v>0</v>
      </c>
      <c r="C37" s="215">
        <f>SUM(C31:C36)*12*Summary!$B$35</f>
        <v>0</v>
      </c>
      <c r="D37" s="216">
        <f>SUM(D31:D36)</f>
        <v>0</v>
      </c>
      <c r="E37" s="215">
        <f>SUM(E31:E36)*12*Summary!$B$35</f>
        <v>0</v>
      </c>
      <c r="F37" s="216">
        <f>SUM(F31:F36)</f>
        <v>0</v>
      </c>
      <c r="G37" s="215">
        <f>SUM(G31:G36)*12*Summary!$B$35</f>
        <v>0</v>
      </c>
      <c r="H37" s="216">
        <f>SUM(H31:H36)</f>
        <v>0</v>
      </c>
      <c r="I37" s="215">
        <f>SUM(I31:I36)*12*Summary!$B$35</f>
        <v>0</v>
      </c>
      <c r="J37" s="216">
        <f>SUM(J31:J36)</f>
        <v>0</v>
      </c>
      <c r="K37" s="215">
        <f>SUM(K31:K36)*12*Summary!$B$35</f>
        <v>0</v>
      </c>
      <c r="L37" s="217"/>
      <c r="M37" s="218">
        <f xml:space="preserve"> SUM(J37,H37,F37,D37,B37)</f>
        <v>0</v>
      </c>
      <c r="N37" s="219">
        <f>SUM(K37,I37,G37,E37,C37)</f>
        <v>0</v>
      </c>
      <c r="O37" s="220"/>
      <c r="P37" s="215">
        <f>SUM(P31:P36)*12*Summary!$B$35</f>
        <v>0</v>
      </c>
      <c r="Q37" s="215">
        <f>SUM(Q31:Q36)*12*Summary!$B$35</f>
        <v>0</v>
      </c>
      <c r="R37" s="215">
        <f>SUM(R31:R36)*12*Summary!$B$35</f>
        <v>0</v>
      </c>
      <c r="S37" s="215">
        <f>SUM(S31:S36)*12*Summary!$B$35</f>
        <v>0</v>
      </c>
      <c r="T37" s="215">
        <f>SUM(T31:T36)*12*Summary!$B$35</f>
        <v>0</v>
      </c>
      <c r="U37" s="217"/>
      <c r="V37" s="221">
        <f>SUM(P37,T37,S37,R37,Q37)</f>
        <v>0</v>
      </c>
    </row>
    <row r="38" spans="1:22" ht="15" thickBot="1" x14ac:dyDescent="0.4">
      <c r="A38" s="180" t="s">
        <v>75</v>
      </c>
      <c r="B38" s="229"/>
      <c r="C38" s="230"/>
      <c r="D38" s="230"/>
      <c r="E38" s="230"/>
      <c r="F38" s="230"/>
      <c r="G38" s="230"/>
      <c r="H38" s="230"/>
      <c r="I38" s="230"/>
      <c r="J38" s="230"/>
      <c r="K38" s="231"/>
      <c r="L38" s="232"/>
      <c r="M38" s="233"/>
      <c r="N38" s="230"/>
      <c r="O38" s="234"/>
      <c r="P38" s="230"/>
      <c r="Q38" s="230"/>
      <c r="R38" s="230"/>
      <c r="S38" s="230"/>
      <c r="T38" s="230"/>
      <c r="U38" s="232"/>
      <c r="V38" s="230"/>
    </row>
    <row r="39" spans="1:22" s="159" customFormat="1" ht="15" thickBot="1" x14ac:dyDescent="0.4">
      <c r="A39" s="58"/>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 thickBot="1" x14ac:dyDescent="0.4">
      <c r="A40" s="58"/>
      <c r="B40" s="199"/>
      <c r="C40" s="200"/>
      <c r="D40" s="199"/>
      <c r="E40" s="200"/>
      <c r="F40" s="199"/>
      <c r="G40" s="200"/>
      <c r="H40" s="199"/>
      <c r="I40" s="200"/>
      <c r="J40" s="199"/>
      <c r="K40" s="201"/>
      <c r="L40" s="202"/>
      <c r="M40" s="203"/>
      <c r="N40" s="203"/>
      <c r="O40" s="204"/>
      <c r="P40" s="200"/>
      <c r="Q40" s="200"/>
      <c r="R40" s="200"/>
      <c r="S40" s="200"/>
      <c r="T40" s="200"/>
      <c r="U40" s="202"/>
      <c r="V40" s="205"/>
    </row>
    <row r="41" spans="1:22" s="159" customFormat="1" ht="15" thickBot="1" x14ac:dyDescent="0.4">
      <c r="A41" s="58" t="s">
        <v>180</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 thickBot="1" x14ac:dyDescent="0.4">
      <c r="A42" s="58"/>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 thickBot="1" x14ac:dyDescent="0.4">
      <c r="A43" s="58"/>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8"/>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99</v>
      </c>
      <c r="B45" s="214">
        <f>SUM(B39:B44)</f>
        <v>0</v>
      </c>
      <c r="C45" s="215">
        <f>SUM(C39:C44)*12*Summary!$B$36</f>
        <v>0</v>
      </c>
      <c r="D45" s="216">
        <f>SUM(D39:D44)</f>
        <v>0</v>
      </c>
      <c r="E45" s="215">
        <f>SUM(E39:E44)*12*Summary!$B$36</f>
        <v>0</v>
      </c>
      <c r="F45" s="216">
        <f>SUM(F39:F44)</f>
        <v>0</v>
      </c>
      <c r="G45" s="215">
        <f>SUM(G39:G44)*12*Summary!$B$36</f>
        <v>0</v>
      </c>
      <c r="H45" s="216">
        <f>SUM(H39:H44)</f>
        <v>0</v>
      </c>
      <c r="I45" s="215">
        <f>SUM(I39:I44)*12*Summary!$B$36</f>
        <v>0</v>
      </c>
      <c r="J45" s="216">
        <f>SUM(J39:J44)</f>
        <v>0</v>
      </c>
      <c r="K45" s="215">
        <f>SUM(K39:K44)*12*Summary!$B$36</f>
        <v>0</v>
      </c>
      <c r="L45" s="217"/>
      <c r="M45" s="218">
        <f xml:space="preserve"> SUM(J45,H45,F45,D45,B45)</f>
        <v>0</v>
      </c>
      <c r="N45" s="219">
        <f>SUM(K45,I45,G45,E45,C45)</f>
        <v>0</v>
      </c>
      <c r="O45" s="220"/>
      <c r="P45" s="215">
        <f>SUM(P39:P44)*12*Summary!$B$36</f>
        <v>0</v>
      </c>
      <c r="Q45" s="215">
        <f>SUM(Q39:Q44)*12*Summary!$B$36</f>
        <v>0</v>
      </c>
      <c r="R45" s="215">
        <f>SUM(R39:R44)*12*Summary!$B$36</f>
        <v>0</v>
      </c>
      <c r="S45" s="215">
        <f>SUM(S39:S44)*12*Summary!$B$36</f>
        <v>0</v>
      </c>
      <c r="T45" s="215">
        <f>SUM(T39:T44)*12*Summary!$B$36</f>
        <v>0</v>
      </c>
      <c r="U45" s="217"/>
      <c r="V45" s="221">
        <f>SUM(P45,T45,S45,R45,Q45)</f>
        <v>0</v>
      </c>
    </row>
    <row r="46" spans="1:22" ht="15" thickBot="1" x14ac:dyDescent="0.4">
      <c r="A46" s="180" t="s">
        <v>76</v>
      </c>
      <c r="B46" s="229"/>
      <c r="C46" s="230"/>
      <c r="D46" s="230"/>
      <c r="E46" s="230"/>
      <c r="F46" s="230"/>
      <c r="G46" s="230"/>
      <c r="H46" s="230"/>
      <c r="I46" s="230"/>
      <c r="J46" s="230"/>
      <c r="K46" s="231"/>
      <c r="L46" s="232"/>
      <c r="M46" s="233"/>
      <c r="N46" s="238"/>
      <c r="O46" s="234"/>
      <c r="P46" s="230"/>
      <c r="Q46" s="230"/>
      <c r="R46" s="230"/>
      <c r="S46" s="230"/>
      <c r="T46" s="238"/>
      <c r="U46" s="232"/>
      <c r="V46" s="238"/>
    </row>
    <row r="47" spans="1:22" s="159" customFormat="1" ht="15" thickBot="1" x14ac:dyDescent="0.4">
      <c r="A47" s="58"/>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 thickBot="1" x14ac:dyDescent="0.4">
      <c r="A48" s="58"/>
      <c r="B48" s="199"/>
      <c r="C48" s="200"/>
      <c r="D48" s="199"/>
      <c r="E48" s="200"/>
      <c r="F48" s="199"/>
      <c r="G48" s="200"/>
      <c r="H48" s="199"/>
      <c r="I48" s="200"/>
      <c r="J48" s="199"/>
      <c r="K48" s="201"/>
      <c r="L48" s="202"/>
      <c r="M48" s="203"/>
      <c r="N48" s="203"/>
      <c r="O48" s="204"/>
      <c r="P48" s="200"/>
      <c r="Q48" s="200"/>
      <c r="R48" s="200"/>
      <c r="S48" s="200"/>
      <c r="T48" s="200"/>
      <c r="U48" s="202"/>
      <c r="V48" s="205"/>
    </row>
    <row r="49" spans="1:22" s="159" customFormat="1" ht="15" thickBot="1" x14ac:dyDescent="0.4">
      <c r="A49" s="58" t="s">
        <v>180</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 thickBot="1" x14ac:dyDescent="0.4">
      <c r="A50" s="58"/>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8"/>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102</v>
      </c>
      <c r="B53" s="239">
        <f>SUM(B47:B52)</f>
        <v>0</v>
      </c>
      <c r="C53" s="215">
        <f>SUM(C47:C52)*12*Summary!$B$37</f>
        <v>0</v>
      </c>
      <c r="D53" s="216">
        <f>SUM(D47:D52)</f>
        <v>0</v>
      </c>
      <c r="E53" s="215">
        <f>SUM(E47:E52)*12*Summary!$B$37</f>
        <v>0</v>
      </c>
      <c r="F53" s="216">
        <f>SUM(F47:F52)</f>
        <v>0</v>
      </c>
      <c r="G53" s="215">
        <f>SUM(G47:G52)*12*Summary!$B$37</f>
        <v>0</v>
      </c>
      <c r="H53" s="216">
        <f>SUM(H47:H52)</f>
        <v>0</v>
      </c>
      <c r="I53" s="215">
        <f>SUM(I47:I52)*12*Summary!$B$37</f>
        <v>0</v>
      </c>
      <c r="J53" s="216">
        <f>SUM(J47:J52)</f>
        <v>0</v>
      </c>
      <c r="K53" s="215">
        <f>SUM(K47:K52)*12*Summary!$B$37</f>
        <v>0</v>
      </c>
      <c r="L53" s="217"/>
      <c r="M53" s="218">
        <f xml:space="preserve"> SUM(J53,H53,F53,D53,B53)</f>
        <v>0</v>
      </c>
      <c r="N53" s="219">
        <f>SUM(K53,I53,G53,E53,C53)</f>
        <v>0</v>
      </c>
      <c r="O53" s="220"/>
      <c r="P53" s="215">
        <f>SUM(P47:P52)*12*Summary!$B$37</f>
        <v>0</v>
      </c>
      <c r="Q53" s="215">
        <f>SUM(Q47:Q52)*12*Summary!$B$37</f>
        <v>0</v>
      </c>
      <c r="R53" s="215">
        <f>SUM(R47:R52)*12*Summary!$B$37</f>
        <v>0</v>
      </c>
      <c r="S53" s="215">
        <f>SUM(S47:S52)*12*Summary!$B$37</f>
        <v>0</v>
      </c>
      <c r="T53" s="215">
        <f>SUM(T47:T52)*12*Summary!$B$37</f>
        <v>0</v>
      </c>
      <c r="U53" s="217"/>
      <c r="V53" s="221">
        <f>SUM(P53,T53,S53,R53,Q53)</f>
        <v>0</v>
      </c>
    </row>
    <row r="54" spans="1:22" ht="15" thickBot="1" x14ac:dyDescent="0.4">
      <c r="A54" s="180" t="s">
        <v>77</v>
      </c>
      <c r="B54" s="229"/>
      <c r="C54" s="230"/>
      <c r="D54" s="230"/>
      <c r="E54" s="230"/>
      <c r="F54" s="230"/>
      <c r="G54" s="230"/>
      <c r="H54" s="230"/>
      <c r="I54" s="230"/>
      <c r="J54" s="230"/>
      <c r="K54" s="231"/>
      <c r="L54" s="232"/>
      <c r="M54" s="233"/>
      <c r="N54" s="238"/>
      <c r="O54" s="234"/>
      <c r="P54" s="230"/>
      <c r="Q54" s="230"/>
      <c r="R54" s="230"/>
      <c r="S54" s="230"/>
      <c r="T54" s="240"/>
      <c r="U54" s="232"/>
      <c r="V54" s="238"/>
    </row>
    <row r="55" spans="1:22" s="159" customFormat="1" ht="15" thickBot="1" x14ac:dyDescent="0.4">
      <c r="A55" s="58"/>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 thickBot="1" x14ac:dyDescent="0.4">
      <c r="A56" s="58"/>
      <c r="B56" s="199"/>
      <c r="C56" s="200"/>
      <c r="D56" s="199"/>
      <c r="E56" s="200"/>
      <c r="F56" s="199"/>
      <c r="G56" s="200"/>
      <c r="H56" s="199"/>
      <c r="I56" s="200"/>
      <c r="J56" s="199"/>
      <c r="K56" s="201"/>
      <c r="L56" s="202"/>
      <c r="M56" s="203"/>
      <c r="N56" s="203"/>
      <c r="O56" s="204"/>
      <c r="P56" s="200"/>
      <c r="Q56" s="200"/>
      <c r="R56" s="200"/>
      <c r="S56" s="200"/>
      <c r="T56" s="200"/>
      <c r="U56" s="202"/>
      <c r="V56" s="205"/>
    </row>
    <row r="57" spans="1:22" s="159" customFormat="1" ht="15" thickBot="1" x14ac:dyDescent="0.4">
      <c r="A57" s="58" t="s">
        <v>180</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 thickBot="1" x14ac:dyDescent="0.4">
      <c r="A58" s="58"/>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8"/>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100</v>
      </c>
      <c r="B61" s="214">
        <f>SUM(B55:B60)</f>
        <v>0</v>
      </c>
      <c r="C61" s="215">
        <f>SUM(C55:C60)*12*Summary!$B$38</f>
        <v>0</v>
      </c>
      <c r="D61" s="216">
        <f>SUM(D55:D60)</f>
        <v>0</v>
      </c>
      <c r="E61" s="215">
        <f>SUM(E55:E60)*12*Summary!$B$38</f>
        <v>0</v>
      </c>
      <c r="F61" s="216">
        <f>SUM(F55:F60)</f>
        <v>0</v>
      </c>
      <c r="G61" s="215">
        <f>SUM(G55:G60)*12*Summary!$B$38</f>
        <v>0</v>
      </c>
      <c r="H61" s="216">
        <f>SUM(H55:H60)</f>
        <v>0</v>
      </c>
      <c r="I61" s="215">
        <f>SUM(I55:I60)*12*Summary!$B$38</f>
        <v>0</v>
      </c>
      <c r="J61" s="216">
        <f>SUM(J55:J60)</f>
        <v>0</v>
      </c>
      <c r="K61" s="215">
        <f>SUM(K55:K60)*12*Summary!$B$38</f>
        <v>0</v>
      </c>
      <c r="L61" s="217"/>
      <c r="M61" s="218">
        <f xml:space="preserve"> SUM(J61,H61,F61,D61,B61)</f>
        <v>0</v>
      </c>
      <c r="N61" s="219">
        <f>SUM(K61,I61,G61,E61,C61)</f>
        <v>0</v>
      </c>
      <c r="O61" s="220"/>
      <c r="P61" s="215">
        <f>SUM(P55:P60)*12*Summary!$B$38</f>
        <v>0</v>
      </c>
      <c r="Q61" s="215">
        <f>SUM(Q55:Q60)*12*Summary!$B$38</f>
        <v>0</v>
      </c>
      <c r="R61" s="215">
        <f>SUM(R55:R60)*12*Summary!$B$38</f>
        <v>0</v>
      </c>
      <c r="S61" s="215">
        <f>SUM(S55:S60)*12*Summary!$B$38</f>
        <v>0</v>
      </c>
      <c r="T61" s="215">
        <f>SUM(T55:T60)*12*Summary!$B$38</f>
        <v>0</v>
      </c>
      <c r="U61" s="217"/>
      <c r="V61" s="221">
        <f>SUM(P61,T61,S61,R61,Q61)</f>
        <v>0</v>
      </c>
    </row>
    <row r="62" spans="1:22" ht="15" thickBot="1" x14ac:dyDescent="0.4">
      <c r="A62" s="181" t="s">
        <v>81</v>
      </c>
      <c r="B62" s="242">
        <f t="shared" ref="B62:K62" si="0">SUM(B13+B21+B29+B37+B45+B53+B61)</f>
        <v>0</v>
      </c>
      <c r="C62" s="242">
        <f t="shared" si="0"/>
        <v>0</v>
      </c>
      <c r="D62" s="242">
        <f t="shared" si="0"/>
        <v>0</v>
      </c>
      <c r="E62" s="242">
        <f t="shared" si="0"/>
        <v>0</v>
      </c>
      <c r="F62" s="242">
        <f t="shared" si="0"/>
        <v>0</v>
      </c>
      <c r="G62" s="242">
        <f t="shared" si="0"/>
        <v>0</v>
      </c>
      <c r="H62" s="242">
        <f t="shared" si="0"/>
        <v>0</v>
      </c>
      <c r="I62" s="242">
        <f t="shared" si="0"/>
        <v>0</v>
      </c>
      <c r="J62" s="242">
        <f t="shared" si="0"/>
        <v>0</v>
      </c>
      <c r="K62" s="243">
        <f t="shared" si="0"/>
        <v>0</v>
      </c>
      <c r="L62" s="244"/>
      <c r="M62" s="242">
        <f>SUM(M13+M21+M29+M37+M45+M53+M61)</f>
        <v>0</v>
      </c>
      <c r="N62" s="242">
        <f>SUM(N13+N21+N29+N37+N45+N53+N61)</f>
        <v>0</v>
      </c>
      <c r="O62" s="245"/>
      <c r="P62" s="242">
        <f>SUM(P13+P21+P29+P37+P45+P53+P61)</f>
        <v>0</v>
      </c>
      <c r="Q62" s="242">
        <f>SUM(Q13+Q21+Q29+Q37+Q45+Q53+Q61)</f>
        <v>0</v>
      </c>
      <c r="R62" s="242">
        <f>SUM(R13+R21+R29+R37+R45+R53+R61)</f>
        <v>0</v>
      </c>
      <c r="S62" s="242">
        <f>SUM(S13+S21+S29+S37+S45+S53+S61)</f>
        <v>0</v>
      </c>
      <c r="T62" s="242">
        <f>SUM(T13+T21+T29+T37+T45+T53+T61)</f>
        <v>0</v>
      </c>
      <c r="U62" s="244"/>
      <c r="V62" s="242">
        <f>SUM(V13+V21+V29+V37+V45+V53+V61)</f>
        <v>0</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51"/>
      <c r="B64" s="352"/>
      <c r="C64" s="352"/>
      <c r="D64" s="352"/>
      <c r="E64" s="352"/>
      <c r="K64" s="46"/>
      <c r="L64" s="67"/>
      <c r="M64" s="46"/>
      <c r="N64" s="46"/>
      <c r="O64" s="67"/>
      <c r="P64" s="46"/>
      <c r="Q64" s="46"/>
      <c r="R64" s="46"/>
      <c r="U64" s="67"/>
      <c r="V64" s="46"/>
    </row>
  </sheetData>
  <sheetProtection password="D918" sheet="1" insertRows="0" selectLockedCells="1"/>
  <mergeCells count="13">
    <mergeCell ref="A64:E64"/>
    <mergeCell ref="J4:K4"/>
    <mergeCell ref="B3:K3"/>
    <mergeCell ref="A4:A5"/>
    <mergeCell ref="B4:C4"/>
    <mergeCell ref="D4:E4"/>
    <mergeCell ref="F4:G4"/>
    <mergeCell ref="H4:I4"/>
    <mergeCell ref="B1:T1"/>
    <mergeCell ref="B2:T2"/>
    <mergeCell ref="M3:N3"/>
    <mergeCell ref="P3:T3"/>
    <mergeCell ref="M4:N4"/>
  </mergeCells>
  <printOptions gridLines="1"/>
  <pageMargins left="0.25" right="0.25" top="0.75" bottom="0.75" header="0.3" footer="0.3"/>
  <pageSetup paperSize="5" scale="43" orientation="landscape" r:id="rId1"/>
  <headerFooter>
    <oddHeader>&amp;C&amp;"-,Bold"&amp;16 6264 Z1 Cost Proposal Option C ESInet &amp; NGCS Revision One</oddHeader>
    <oddFooter>&amp;L&amp;A&amp;C&amp;P&amp;R&amp;D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V64"/>
  <sheetViews>
    <sheetView view="pageLayout" topLeftCell="F29" zoomScale="85" zoomScaleNormal="60" zoomScalePageLayoutView="85" workbookViewId="0">
      <selection activeCell="W55" sqref="W55"/>
    </sheetView>
  </sheetViews>
  <sheetFormatPr defaultColWidth="6.453125" defaultRowHeight="14.5" x14ac:dyDescent="0.35"/>
  <cols>
    <col min="1" max="1" width="45.1796875" customWidth="1"/>
    <col min="2" max="11" width="23.54296875" customWidth="1"/>
    <col min="12" max="12" width="23.54296875" style="55" hidden="1" customWidth="1"/>
    <col min="13" max="14" width="23.54296875" hidden="1" customWidth="1"/>
    <col min="15" max="15" width="23.54296875" style="55" hidden="1" customWidth="1"/>
    <col min="16" max="20" width="23.54296875" customWidth="1"/>
    <col min="21" max="21" width="1" style="55" hidden="1" customWidth="1"/>
    <col min="22" max="22" width="20.453125" hidden="1" customWidth="1"/>
  </cols>
  <sheetData>
    <row r="1" spans="1:22" x14ac:dyDescent="0.35">
      <c r="A1" s="182" t="s">
        <v>60</v>
      </c>
      <c r="B1" s="357" t="str">
        <f>Summary!B2</f>
        <v xml:space="preserve">BAFO -Centurylink  (NGCS &amp; ESINET Solution 2) </v>
      </c>
      <c r="C1" s="358"/>
      <c r="D1" s="358"/>
      <c r="E1" s="358"/>
      <c r="F1" s="358"/>
      <c r="G1" s="358"/>
      <c r="H1" s="358"/>
      <c r="I1" s="358"/>
      <c r="J1" s="358"/>
      <c r="K1" s="358"/>
      <c r="L1" s="358"/>
      <c r="M1" s="358"/>
      <c r="N1" s="358"/>
      <c r="O1" s="358"/>
      <c r="P1" s="358"/>
      <c r="Q1" s="358"/>
      <c r="R1" s="358"/>
      <c r="S1" s="358"/>
      <c r="T1" s="358"/>
      <c r="U1"/>
    </row>
    <row r="2" spans="1:22" ht="15" thickBot="1" x14ac:dyDescent="0.4">
      <c r="A2" s="183" t="s">
        <v>9</v>
      </c>
      <c r="B2" s="359">
        <f>Summary!B3</f>
        <v>44082</v>
      </c>
      <c r="C2" s="360"/>
      <c r="D2" s="360"/>
      <c r="E2" s="360"/>
      <c r="F2" s="360"/>
      <c r="G2" s="360"/>
      <c r="H2" s="360"/>
      <c r="I2" s="360"/>
      <c r="J2" s="360"/>
      <c r="K2" s="360"/>
      <c r="L2" s="360"/>
      <c r="M2" s="360"/>
      <c r="N2" s="360"/>
      <c r="O2" s="360"/>
      <c r="P2" s="360"/>
      <c r="Q2" s="360"/>
      <c r="R2" s="360"/>
      <c r="S2" s="360"/>
      <c r="T2" s="360"/>
      <c r="U2"/>
    </row>
    <row r="3" spans="1:22" ht="15" thickBot="1" x14ac:dyDescent="0.4">
      <c r="A3" s="370" t="s">
        <v>44</v>
      </c>
      <c r="B3" s="349" t="s">
        <v>19</v>
      </c>
      <c r="C3" s="347"/>
      <c r="D3" s="347"/>
      <c r="E3" s="347"/>
      <c r="F3" s="347"/>
      <c r="G3" s="347"/>
      <c r="H3" s="347"/>
      <c r="I3" s="347"/>
      <c r="J3" s="347"/>
      <c r="K3" s="367"/>
      <c r="L3" s="185"/>
      <c r="M3" s="349" t="s">
        <v>88</v>
      </c>
      <c r="N3" s="350"/>
      <c r="O3" s="185"/>
      <c r="P3" s="344"/>
      <c r="Q3" s="344"/>
      <c r="R3" s="344"/>
      <c r="S3" s="344"/>
      <c r="T3" s="345"/>
      <c r="U3" s="64"/>
      <c r="V3" s="112" t="s">
        <v>119</v>
      </c>
    </row>
    <row r="4" spans="1:22" ht="15.75" customHeight="1" thickBot="1" x14ac:dyDescent="0.4">
      <c r="A4" s="371"/>
      <c r="B4" s="346" t="s">
        <v>3</v>
      </c>
      <c r="C4" s="345"/>
      <c r="D4" s="346" t="s">
        <v>4</v>
      </c>
      <c r="E4" s="345"/>
      <c r="F4" s="346" t="s">
        <v>5</v>
      </c>
      <c r="G4" s="345"/>
      <c r="H4" s="346" t="s">
        <v>6</v>
      </c>
      <c r="I4" s="345"/>
      <c r="J4" s="346" t="s">
        <v>7</v>
      </c>
      <c r="K4" s="366"/>
      <c r="L4" s="185"/>
      <c r="M4" s="349" t="s">
        <v>89</v>
      </c>
      <c r="N4" s="350"/>
      <c r="O4" s="185"/>
      <c r="P4" s="146" t="s">
        <v>54</v>
      </c>
      <c r="Q4" s="146" t="s">
        <v>55</v>
      </c>
      <c r="R4" s="146" t="s">
        <v>56</v>
      </c>
      <c r="S4" s="146" t="s">
        <v>57</v>
      </c>
      <c r="T4" s="146" t="s">
        <v>58</v>
      </c>
      <c r="U4" s="64"/>
      <c r="V4" s="112" t="s">
        <v>120</v>
      </c>
    </row>
    <row r="5" spans="1:22" ht="15" thickBot="1" x14ac:dyDescent="0.4">
      <c r="A5" s="372"/>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65"/>
      <c r="V5" s="1" t="s">
        <v>17</v>
      </c>
    </row>
    <row r="6" spans="1:22" s="55" customFormat="1" x14ac:dyDescent="0.35">
      <c r="A6" s="170" t="s">
        <v>71</v>
      </c>
      <c r="B6" s="192"/>
      <c r="C6" s="193"/>
      <c r="D6" s="194"/>
      <c r="E6" s="195"/>
      <c r="F6" s="194"/>
      <c r="G6" s="196"/>
      <c r="H6" s="192"/>
      <c r="I6" s="195"/>
      <c r="J6" s="194"/>
      <c r="K6" s="197"/>
      <c r="L6" s="198"/>
      <c r="M6" s="193"/>
      <c r="N6" s="193"/>
      <c r="O6" s="198"/>
      <c r="P6" s="193"/>
      <c r="Q6" s="193"/>
      <c r="R6" s="193"/>
      <c r="S6" s="193"/>
      <c r="T6" s="193"/>
      <c r="U6" s="291"/>
      <c r="V6" s="292"/>
    </row>
    <row r="7" spans="1:22" s="159" customFormat="1" ht="15" thickBot="1" x14ac:dyDescent="0.4">
      <c r="A7" s="58" t="s">
        <v>176</v>
      </c>
      <c r="B7" s="199"/>
      <c r="C7" s="200"/>
      <c r="D7" s="199"/>
      <c r="E7" s="200"/>
      <c r="F7" s="199"/>
      <c r="G7" s="200"/>
      <c r="H7" s="199"/>
      <c r="I7" s="200"/>
      <c r="J7" s="199"/>
      <c r="K7" s="201"/>
      <c r="L7" s="202"/>
      <c r="M7" s="203"/>
      <c r="N7" s="203"/>
      <c r="O7" s="204"/>
      <c r="P7" s="200"/>
      <c r="Q7" s="200"/>
      <c r="R7" s="200"/>
      <c r="S7" s="200"/>
      <c r="T7" s="200"/>
      <c r="U7" s="202"/>
      <c r="V7" s="203"/>
    </row>
    <row r="8" spans="1:22" s="159" customFormat="1" ht="15" thickBot="1" x14ac:dyDescent="0.4">
      <c r="A8" s="58" t="s">
        <v>181</v>
      </c>
      <c r="B8" s="199"/>
      <c r="C8" s="200">
        <v>3.0423848E-2</v>
      </c>
      <c r="D8" s="199"/>
      <c r="E8" s="200">
        <v>3.0423848E-2</v>
      </c>
      <c r="F8" s="199"/>
      <c r="G8" s="200">
        <v>3.0423848E-2</v>
      </c>
      <c r="H8" s="199"/>
      <c r="I8" s="200">
        <v>3.0423848E-2</v>
      </c>
      <c r="J8" s="199"/>
      <c r="K8" s="200">
        <v>3.0423848E-2</v>
      </c>
      <c r="L8" s="202"/>
      <c r="M8" s="203"/>
      <c r="N8" s="203"/>
      <c r="O8" s="204"/>
      <c r="P8" s="200">
        <v>3.0423848E-2</v>
      </c>
      <c r="Q8" s="200">
        <v>3.0423848E-2</v>
      </c>
      <c r="R8" s="200">
        <v>3.0423848E-2</v>
      </c>
      <c r="S8" s="200">
        <v>3.0423848E-2</v>
      </c>
      <c r="T8" s="200">
        <v>3.0423848E-2</v>
      </c>
      <c r="U8" s="202"/>
      <c r="V8" s="205"/>
    </row>
    <row r="9" spans="1:22" s="159" customFormat="1" ht="15" thickBot="1" x14ac:dyDescent="0.4">
      <c r="A9" s="58" t="s">
        <v>182</v>
      </c>
      <c r="B9" s="206"/>
      <c r="C9" s="207"/>
      <c r="D9" s="206"/>
      <c r="E9" s="207"/>
      <c r="F9" s="206"/>
      <c r="G9" s="207"/>
      <c r="H9" s="206"/>
      <c r="I9" s="207"/>
      <c r="J9" s="206"/>
      <c r="K9" s="208"/>
      <c r="L9" s="202"/>
      <c r="M9" s="203"/>
      <c r="N9" s="203"/>
      <c r="O9" s="204"/>
      <c r="P9" s="207"/>
      <c r="Q9" s="207"/>
      <c r="R9" s="207"/>
      <c r="S9" s="207"/>
      <c r="T9" s="207"/>
      <c r="U9" s="202"/>
      <c r="V9" s="205"/>
    </row>
    <row r="10" spans="1:22" s="159" customFormat="1" ht="15" thickBot="1" x14ac:dyDescent="0.4">
      <c r="A10" s="58"/>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9"/>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95</v>
      </c>
      <c r="B13" s="214">
        <f>SUM(B7:B12)</f>
        <v>0</v>
      </c>
      <c r="C13" s="215">
        <f>SUM(C7:C12)*12*Summary!$B$32</f>
        <v>94624.130354207999</v>
      </c>
      <c r="D13" s="216">
        <f>SUM(D7:D12)</f>
        <v>0</v>
      </c>
      <c r="E13" s="215">
        <f>SUM(E7:E12)*12*Summary!$B$32</f>
        <v>94624.130354207999</v>
      </c>
      <c r="F13" s="216">
        <f>SUM(F7:F12)</f>
        <v>0</v>
      </c>
      <c r="G13" s="215">
        <f>SUM(G7:G12)*12*Summary!$B$32</f>
        <v>94624.130354207999</v>
      </c>
      <c r="H13" s="216">
        <f>SUM(H7:H12)</f>
        <v>0</v>
      </c>
      <c r="I13" s="215">
        <f>SUM(I7:I12)*12*Summary!$B$32</f>
        <v>94624.130354207999</v>
      </c>
      <c r="J13" s="216">
        <f>SUM(J7:J12)</f>
        <v>0</v>
      </c>
      <c r="K13" s="215">
        <f>SUM(K7:K12)*12*Summary!$B$32</f>
        <v>94624.130354207999</v>
      </c>
      <c r="L13" s="217"/>
      <c r="M13" s="218">
        <f xml:space="preserve"> SUM(J13,H13,F13,D13,B13)</f>
        <v>0</v>
      </c>
      <c r="N13" s="219">
        <f>SUM(K13,I13,G13,E13,C13)</f>
        <v>473120.65177103999</v>
      </c>
      <c r="O13" s="220"/>
      <c r="P13" s="215">
        <f>SUM(P7:P12)*12*Summary!$B$32</f>
        <v>94624.130354207999</v>
      </c>
      <c r="Q13" s="215">
        <f>SUM(Q7:Q12)*12*Summary!$B$32</f>
        <v>94624.130354207999</v>
      </c>
      <c r="R13" s="215">
        <f>SUM(R7:R12)*12*Summary!$B$32</f>
        <v>94624.130354207999</v>
      </c>
      <c r="S13" s="215">
        <f>SUM(S7:S12)*12*Summary!$B$32</f>
        <v>94624.130354207999</v>
      </c>
      <c r="T13" s="215">
        <f>SUM(T7:T12)*12*Summary!$B$32</f>
        <v>94624.130354207999</v>
      </c>
      <c r="U13" s="293"/>
      <c r="V13" s="294">
        <f>SUM(P13,T13,S13,R13,Q13)</f>
        <v>473120.65177103999</v>
      </c>
    </row>
    <row r="14" spans="1:22" s="57" customFormat="1" x14ac:dyDescent="0.35">
      <c r="A14" s="179" t="s">
        <v>72</v>
      </c>
      <c r="B14" s="222"/>
      <c r="C14" s="223"/>
      <c r="D14" s="223"/>
      <c r="E14" s="223"/>
      <c r="F14" s="223"/>
      <c r="G14" s="223"/>
      <c r="H14" s="223"/>
      <c r="I14" s="223"/>
      <c r="J14" s="223"/>
      <c r="K14" s="224"/>
      <c r="L14" s="225"/>
      <c r="M14" s="226"/>
      <c r="N14" s="227"/>
      <c r="O14" s="228"/>
      <c r="P14" s="223"/>
      <c r="Q14" s="223"/>
      <c r="R14" s="223"/>
      <c r="S14" s="223"/>
      <c r="T14" s="223"/>
      <c r="U14" s="295"/>
      <c r="V14" s="296"/>
    </row>
    <row r="15" spans="1:22" s="159" customFormat="1" ht="15" thickBot="1" x14ac:dyDescent="0.4">
      <c r="A15" s="58" t="s">
        <v>165</v>
      </c>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 thickBot="1" x14ac:dyDescent="0.4">
      <c r="A16" s="58" t="s">
        <v>181</v>
      </c>
      <c r="B16" s="199"/>
      <c r="C16" s="200">
        <v>1.5397274000000001E-2</v>
      </c>
      <c r="D16" s="199"/>
      <c r="E16" s="200">
        <v>1.5397274000000001E-2</v>
      </c>
      <c r="F16" s="199"/>
      <c r="G16" s="200">
        <v>1.5397274000000001E-2</v>
      </c>
      <c r="H16" s="199"/>
      <c r="I16" s="200">
        <v>1.5397274000000001E-2</v>
      </c>
      <c r="J16" s="199"/>
      <c r="K16" s="200">
        <v>1.5397274000000001E-2</v>
      </c>
      <c r="L16" s="202"/>
      <c r="M16" s="203"/>
      <c r="N16" s="203"/>
      <c r="O16" s="204"/>
      <c r="P16" s="200">
        <v>1.5397274000000001E-2</v>
      </c>
      <c r="Q16" s="200">
        <v>1.5397274000000001E-2</v>
      </c>
      <c r="R16" s="200">
        <v>1.5397274000000001E-2</v>
      </c>
      <c r="S16" s="200">
        <v>1.5397274000000001E-2</v>
      </c>
      <c r="T16" s="200">
        <v>1.5397274000000001E-2</v>
      </c>
      <c r="U16" s="202"/>
      <c r="V16" s="205"/>
    </row>
    <row r="17" spans="1:22" s="159" customFormat="1" ht="15" thickBot="1" x14ac:dyDescent="0.4">
      <c r="A17" s="58" t="s">
        <v>182</v>
      </c>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 thickBot="1" x14ac:dyDescent="0.4">
      <c r="A18" s="58"/>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9"/>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96</v>
      </c>
      <c r="B21" s="214">
        <f>SUM(B15:B20)</f>
        <v>0</v>
      </c>
      <c r="C21" s="215">
        <f>SUM(C15:C20)*12*Summary!$B$33</f>
        <v>94624.132134287996</v>
      </c>
      <c r="D21" s="216">
        <f>SUM(D15:D20)</f>
        <v>0</v>
      </c>
      <c r="E21" s="215">
        <f>SUM(E15:E20)*12*Summary!$B$33</f>
        <v>94624.132134287996</v>
      </c>
      <c r="F21" s="216">
        <f>SUM(F15:F20)</f>
        <v>0</v>
      </c>
      <c r="G21" s="215">
        <f>SUM(G15:G20)*12*Summary!$B$33</f>
        <v>94624.132134287996</v>
      </c>
      <c r="H21" s="216">
        <f>SUM(H15:H20)</f>
        <v>0</v>
      </c>
      <c r="I21" s="215">
        <f>SUM(I15:I20)*12*Summary!$B$33</f>
        <v>94624.132134287996</v>
      </c>
      <c r="J21" s="216">
        <f>SUM(J15:J20)</f>
        <v>0</v>
      </c>
      <c r="K21" s="215">
        <f>SUM(K15:K20)*12*Summary!$B$33</f>
        <v>94624.132134287996</v>
      </c>
      <c r="L21" s="217"/>
      <c r="M21" s="218">
        <f xml:space="preserve"> SUM(J21,H21,F21,D21,B21)</f>
        <v>0</v>
      </c>
      <c r="N21" s="219">
        <f>SUM(K21,I21,G21,E21,C21)</f>
        <v>473120.66067143995</v>
      </c>
      <c r="O21" s="220"/>
      <c r="P21" s="215">
        <f>SUM(P15:P20)*12*Summary!$B$33</f>
        <v>94624.132134287996</v>
      </c>
      <c r="Q21" s="215">
        <f>SUM(Q15:Q20)*12*Summary!$B$33</f>
        <v>94624.132134287996</v>
      </c>
      <c r="R21" s="215">
        <f>SUM(R15:R20)*12*Summary!$B$33</f>
        <v>94624.132134287996</v>
      </c>
      <c r="S21" s="215">
        <f>SUM(S15:S20)*12*Summary!$B$33</f>
        <v>94624.132134287996</v>
      </c>
      <c r="T21" s="215">
        <f>SUM(T15:T20)*12*Summary!$B$33</f>
        <v>94624.132134287996</v>
      </c>
      <c r="U21" s="293"/>
      <c r="V21" s="294">
        <f>SUM(P21,T21,S21,R21,Q21)</f>
        <v>473120.66067143995</v>
      </c>
    </row>
    <row r="22" spans="1:22" ht="15" thickBot="1" x14ac:dyDescent="0.4">
      <c r="A22" s="180" t="s">
        <v>73</v>
      </c>
      <c r="B22" s="229"/>
      <c r="C22" s="230"/>
      <c r="D22" s="230"/>
      <c r="E22" s="230"/>
      <c r="F22" s="230"/>
      <c r="G22" s="230"/>
      <c r="H22" s="230"/>
      <c r="I22" s="230"/>
      <c r="J22" s="230"/>
      <c r="K22" s="231"/>
      <c r="L22" s="232"/>
      <c r="M22" s="233"/>
      <c r="N22" s="230"/>
      <c r="O22" s="234"/>
      <c r="P22" s="230"/>
      <c r="Q22" s="230"/>
      <c r="R22" s="230"/>
      <c r="S22" s="230"/>
      <c r="T22" s="230"/>
      <c r="U22" s="297"/>
      <c r="V22" s="298"/>
    </row>
    <row r="23" spans="1:22" s="159" customFormat="1" ht="15" thickBot="1" x14ac:dyDescent="0.4">
      <c r="A23" s="58" t="s">
        <v>164</v>
      </c>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 thickBot="1" x14ac:dyDescent="0.4">
      <c r="A24" s="58" t="s">
        <v>181</v>
      </c>
      <c r="B24" s="199"/>
      <c r="C24" s="200"/>
      <c r="D24" s="199"/>
      <c r="E24" s="200">
        <v>1.0214097E-2</v>
      </c>
      <c r="F24" s="199"/>
      <c r="G24" s="200">
        <v>1.0214097E-2</v>
      </c>
      <c r="H24" s="199"/>
      <c r="I24" s="200">
        <v>1.0214097E-2</v>
      </c>
      <c r="J24" s="199"/>
      <c r="K24" s="200">
        <v>1.0214097E-2</v>
      </c>
      <c r="L24" s="202"/>
      <c r="M24" s="203"/>
      <c r="N24" s="203"/>
      <c r="O24" s="204"/>
      <c r="P24" s="200">
        <v>1.0214097E-2</v>
      </c>
      <c r="Q24" s="200">
        <v>1.0214097E-2</v>
      </c>
      <c r="R24" s="200">
        <v>1.0214097E-2</v>
      </c>
      <c r="S24" s="200">
        <v>1.0214097E-2</v>
      </c>
      <c r="T24" s="200">
        <v>1.0214097E-2</v>
      </c>
      <c r="U24" s="202"/>
      <c r="V24" s="205"/>
    </row>
    <row r="25" spans="1:22" s="159" customFormat="1" ht="15" thickBot="1" x14ac:dyDescent="0.4">
      <c r="A25" s="58" t="s">
        <v>182</v>
      </c>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 thickBot="1" x14ac:dyDescent="0.4">
      <c r="A26" s="58"/>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9"/>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97</v>
      </c>
      <c r="B29" s="214">
        <f>SUM(B23:B28)</f>
        <v>0</v>
      </c>
      <c r="C29" s="215">
        <f>SUM(C23:C28)*12*Summary!$B$34</f>
        <v>0</v>
      </c>
      <c r="D29" s="216">
        <f>SUM(D23:D28)</f>
        <v>0</v>
      </c>
      <c r="E29" s="215">
        <f>SUM(E23:E28)*12*Summary!$B$34</f>
        <v>94624.130022984013</v>
      </c>
      <c r="F29" s="216">
        <f>SUM(F23:F28)</f>
        <v>0</v>
      </c>
      <c r="G29" s="215">
        <f>SUM(G23:G28)*12*Summary!$B$34</f>
        <v>94624.130022984013</v>
      </c>
      <c r="H29" s="216">
        <f>SUM(H23:H28)</f>
        <v>0</v>
      </c>
      <c r="I29" s="215">
        <f>SUM(I23:I28)*12*Summary!$B$34</f>
        <v>94624.130022984013</v>
      </c>
      <c r="J29" s="216">
        <f>SUM(J23:J28)</f>
        <v>0</v>
      </c>
      <c r="K29" s="215">
        <f>SUM(K23:K28)*12*Summary!$B$34</f>
        <v>94624.130022984013</v>
      </c>
      <c r="L29" s="217"/>
      <c r="M29" s="218">
        <f xml:space="preserve"> SUM(J29,H29,F29,D29,B29)</f>
        <v>0</v>
      </c>
      <c r="N29" s="219">
        <f>SUM(K29,I29,G29,E29,C29)</f>
        <v>378496.52009193605</v>
      </c>
      <c r="O29" s="220"/>
      <c r="P29" s="215">
        <f>SUM(P23:P28)*12*Summary!$B$34</f>
        <v>94624.130022984013</v>
      </c>
      <c r="Q29" s="215">
        <f>SUM(Q23:Q28)*12*Summary!$B$34</f>
        <v>94624.130022984013</v>
      </c>
      <c r="R29" s="215">
        <f>SUM(R23:R28)*12*Summary!$B$34</f>
        <v>94624.130022984013</v>
      </c>
      <c r="S29" s="215">
        <f>SUM(S23:S28)*12*Summary!$B$34</f>
        <v>94624.130022984013</v>
      </c>
      <c r="T29" s="215">
        <f>SUM(T23:T28)*12*Summary!$B$34</f>
        <v>94624.130022984013</v>
      </c>
      <c r="U29" s="293"/>
      <c r="V29" s="294">
        <f>SUM(P29,T29,S29,R29,Q29)</f>
        <v>473120.65011492005</v>
      </c>
    </row>
    <row r="30" spans="1:22" ht="15" thickBot="1" x14ac:dyDescent="0.4">
      <c r="A30" s="180" t="s">
        <v>74</v>
      </c>
      <c r="B30" s="229"/>
      <c r="C30" s="230"/>
      <c r="D30" s="230"/>
      <c r="E30" s="230"/>
      <c r="F30" s="230"/>
      <c r="G30" s="230"/>
      <c r="H30" s="230"/>
      <c r="I30" s="230"/>
      <c r="J30" s="230"/>
      <c r="K30" s="231"/>
      <c r="L30" s="232"/>
      <c r="M30" s="233"/>
      <c r="N30" s="230"/>
      <c r="O30" s="234"/>
      <c r="P30" s="230"/>
      <c r="Q30" s="230"/>
      <c r="R30" s="230"/>
      <c r="S30" s="230"/>
      <c r="T30" s="230"/>
      <c r="U30" s="297"/>
      <c r="V30" s="298"/>
    </row>
    <row r="31" spans="1:22" s="159" customFormat="1" ht="15" thickBot="1" x14ac:dyDescent="0.4">
      <c r="A31" s="58" t="s">
        <v>166</v>
      </c>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 thickBot="1" x14ac:dyDescent="0.4">
      <c r="A32" s="58" t="s">
        <v>181</v>
      </c>
      <c r="B32" s="199"/>
      <c r="C32" s="200"/>
      <c r="D32" s="199"/>
      <c r="E32" s="200">
        <v>0.279354671</v>
      </c>
      <c r="F32" s="199"/>
      <c r="G32" s="200">
        <v>0.279354671</v>
      </c>
      <c r="H32" s="199"/>
      <c r="I32" s="200">
        <v>0.279354671</v>
      </c>
      <c r="J32" s="199"/>
      <c r="K32" s="200">
        <v>0.279354671</v>
      </c>
      <c r="L32" s="202"/>
      <c r="M32" s="203"/>
      <c r="N32" s="203"/>
      <c r="O32" s="204"/>
      <c r="P32" s="200">
        <v>0.279354671</v>
      </c>
      <c r="Q32" s="200">
        <v>0.279354671</v>
      </c>
      <c r="R32" s="200">
        <v>0.279354671</v>
      </c>
      <c r="S32" s="200">
        <v>0.279354671</v>
      </c>
      <c r="T32" s="200">
        <v>0.279354671</v>
      </c>
      <c r="U32" s="202"/>
      <c r="V32" s="205"/>
    </row>
    <row r="33" spans="1:22" s="159" customFormat="1" ht="15" thickBot="1" x14ac:dyDescent="0.4">
      <c r="A33" s="58" t="s">
        <v>182</v>
      </c>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 thickBot="1" x14ac:dyDescent="0.4">
      <c r="A34" s="58"/>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9"/>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98</v>
      </c>
      <c r="B37" s="239">
        <f>SUM(B31:B36)</f>
        <v>0</v>
      </c>
      <c r="C37" s="215">
        <f>SUM(C31:C36)*12*Summary!B35</f>
        <v>0</v>
      </c>
      <c r="D37" s="216">
        <f>SUM(D31:D36)</f>
        <v>0</v>
      </c>
      <c r="E37" s="215">
        <f>SUM(E31:E36)*12*Summary!B35</f>
        <v>94624.131579804001</v>
      </c>
      <c r="F37" s="216">
        <f>SUM(F31:F36)</f>
        <v>0</v>
      </c>
      <c r="G37" s="215">
        <f>SUM(G31:G36)*12*Summary!B35</f>
        <v>94624.131579804001</v>
      </c>
      <c r="H37" s="216">
        <f>SUM(H31:H36)</f>
        <v>0</v>
      </c>
      <c r="I37" s="215">
        <f>SUM(I31:I36)*12*Summary!B35</f>
        <v>94624.131579804001</v>
      </c>
      <c r="J37" s="216">
        <f>SUM(J31:J36)</f>
        <v>0</v>
      </c>
      <c r="K37" s="215">
        <f>SUM(K31:K36)*12*Summary!B35</f>
        <v>94624.131579804001</v>
      </c>
      <c r="L37" s="217"/>
      <c r="M37" s="218">
        <f xml:space="preserve"> SUM(J37,H37,F37,D37,B37)</f>
        <v>0</v>
      </c>
      <c r="N37" s="219">
        <f>SUM(K37,I37,G37,E37,C37)</f>
        <v>378496.52631921601</v>
      </c>
      <c r="O37" s="220"/>
      <c r="P37" s="215">
        <f>SUM(P31:P36)*12*Summary!B35</f>
        <v>94624.131579804001</v>
      </c>
      <c r="Q37" s="215">
        <f>SUM(Q31:Q36)*12*Summary!B35</f>
        <v>94624.131579804001</v>
      </c>
      <c r="R37" s="215">
        <f>SUM(R31:R36)*12*Summary!B35</f>
        <v>94624.131579804001</v>
      </c>
      <c r="S37" s="215">
        <f>SUM(S31:S36)*12*Summary!B35</f>
        <v>94624.131579804001</v>
      </c>
      <c r="T37" s="215">
        <f>SUM(T31:T36)*12*Summary!B35</f>
        <v>94624.131579804001</v>
      </c>
      <c r="U37" s="293"/>
      <c r="V37" s="294">
        <f>SUM(P37,T37,S37,R37,Q37)</f>
        <v>473120.65789902001</v>
      </c>
    </row>
    <row r="38" spans="1:22" ht="15" thickBot="1" x14ac:dyDescent="0.4">
      <c r="A38" s="180" t="s">
        <v>75</v>
      </c>
      <c r="B38" s="229"/>
      <c r="C38" s="230"/>
      <c r="D38" s="230"/>
      <c r="E38" s="230"/>
      <c r="F38" s="230"/>
      <c r="G38" s="230"/>
      <c r="H38" s="230"/>
      <c r="I38" s="230"/>
      <c r="J38" s="230"/>
      <c r="K38" s="231"/>
      <c r="L38" s="232"/>
      <c r="M38" s="233"/>
      <c r="N38" s="230"/>
      <c r="O38" s="234"/>
      <c r="P38" s="230"/>
      <c r="Q38" s="230"/>
      <c r="R38" s="230"/>
      <c r="S38" s="230"/>
      <c r="T38" s="230"/>
      <c r="U38" s="297"/>
      <c r="V38" s="298"/>
    </row>
    <row r="39" spans="1:22" s="159" customFormat="1" ht="15" thickBot="1" x14ac:dyDescent="0.4">
      <c r="A39" s="58" t="s">
        <v>179</v>
      </c>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 thickBot="1" x14ac:dyDescent="0.4">
      <c r="A40" s="58" t="s">
        <v>181</v>
      </c>
      <c r="B40" s="199"/>
      <c r="C40" s="200">
        <v>4.3704762000000001E-2</v>
      </c>
      <c r="D40" s="199"/>
      <c r="E40" s="200">
        <v>4.3704762000000001E-2</v>
      </c>
      <c r="F40" s="199"/>
      <c r="G40" s="200">
        <v>4.3704762000000001E-2</v>
      </c>
      <c r="H40" s="199"/>
      <c r="I40" s="200">
        <v>4.3704762000000001E-2</v>
      </c>
      <c r="J40" s="199"/>
      <c r="K40" s="200">
        <v>4.3704762000000001E-2</v>
      </c>
      <c r="L40" s="202"/>
      <c r="M40" s="203"/>
      <c r="N40" s="203"/>
      <c r="O40" s="204"/>
      <c r="P40" s="200">
        <v>4.3704762000000001E-2</v>
      </c>
      <c r="Q40" s="200">
        <v>4.3704762000000001E-2</v>
      </c>
      <c r="R40" s="200">
        <v>4.3704762000000001E-2</v>
      </c>
      <c r="S40" s="200">
        <v>4.3704762000000001E-2</v>
      </c>
      <c r="T40" s="200">
        <v>4.3704762000000001E-2</v>
      </c>
      <c r="U40" s="202"/>
      <c r="V40" s="205"/>
    </row>
    <row r="41" spans="1:22" s="159" customFormat="1" ht="15" thickBot="1" x14ac:dyDescent="0.4">
      <c r="A41" s="58" t="s">
        <v>182</v>
      </c>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 thickBot="1" x14ac:dyDescent="0.4">
      <c r="A42" s="58"/>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9" thickBot="1" x14ac:dyDescent="0.5">
      <c r="A43" s="58"/>
      <c r="B43" s="199"/>
      <c r="C43" s="200"/>
      <c r="D43" s="199"/>
      <c r="E43" s="299"/>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9"/>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99</v>
      </c>
      <c r="B45" s="214">
        <f>SUM(B39:B44)</f>
        <v>0</v>
      </c>
      <c r="C45" s="215">
        <f>SUM(C39:C44)*12*Summary!$B$36</f>
        <v>94624.131291911996</v>
      </c>
      <c r="D45" s="216">
        <f>SUM(D39:D44)</f>
        <v>0</v>
      </c>
      <c r="E45" s="215">
        <f>SUM(E39:E44)*12*Summary!$B$36</f>
        <v>94624.131291911996</v>
      </c>
      <c r="F45" s="216">
        <f>SUM(F39:F44)</f>
        <v>0</v>
      </c>
      <c r="G45" s="215">
        <f>SUM(G39:G44)*12*Summary!$B$36</f>
        <v>94624.131291911996</v>
      </c>
      <c r="H45" s="216">
        <f>SUM(H39:H44)</f>
        <v>0</v>
      </c>
      <c r="I45" s="215">
        <f>SUM(I39:I44)*12*Summary!$B$36</f>
        <v>94624.131291911996</v>
      </c>
      <c r="J45" s="216">
        <f>SUM(J39:J44)</f>
        <v>0</v>
      </c>
      <c r="K45" s="215">
        <f>SUM(K39:K44)*12*Summary!$B$36</f>
        <v>94624.131291911996</v>
      </c>
      <c r="L45" s="217"/>
      <c r="M45" s="218">
        <f xml:space="preserve"> SUM(J45,H45,F45,D45,B45)</f>
        <v>0</v>
      </c>
      <c r="N45" s="219">
        <f>SUM(K45,I45,G45,E45,C45)</f>
        <v>473120.65645955998</v>
      </c>
      <c r="O45" s="220"/>
      <c r="P45" s="215">
        <f>SUM(P39:P44)*12*Summary!$B$36</f>
        <v>94624.131291911996</v>
      </c>
      <c r="Q45" s="215">
        <f>SUM(Q39:Q44)*12*Summary!$B$36</f>
        <v>94624.131291911996</v>
      </c>
      <c r="R45" s="215">
        <f>SUM(R39:R44)*12*Summary!$B$36</f>
        <v>94624.131291911996</v>
      </c>
      <c r="S45" s="215">
        <f>SUM(S39:S44)*12*Summary!$B$36</f>
        <v>94624.131291911996</v>
      </c>
      <c r="T45" s="215">
        <f>SUM(T39:T44)*12*Summary!$B$36</f>
        <v>94624.131291911996</v>
      </c>
      <c r="U45" s="293"/>
      <c r="V45" s="294">
        <f>SUM(P45,T45,S45,R45,Q45)</f>
        <v>473120.65645955998</v>
      </c>
    </row>
    <row r="46" spans="1:22" ht="15" thickBot="1" x14ac:dyDescent="0.4">
      <c r="A46" s="180" t="s">
        <v>76</v>
      </c>
      <c r="B46" s="229"/>
      <c r="C46" s="230"/>
      <c r="D46" s="230"/>
      <c r="E46" s="230"/>
      <c r="F46" s="230"/>
      <c r="G46" s="230"/>
      <c r="H46" s="230"/>
      <c r="I46" s="230"/>
      <c r="J46" s="230"/>
      <c r="K46" s="231"/>
      <c r="L46" s="232"/>
      <c r="M46" s="233"/>
      <c r="N46" s="238"/>
      <c r="O46" s="234"/>
      <c r="P46" s="230"/>
      <c r="Q46" s="230"/>
      <c r="R46" s="230"/>
      <c r="S46" s="230"/>
      <c r="T46" s="238"/>
      <c r="U46" s="297"/>
      <c r="V46" s="300"/>
    </row>
    <row r="47" spans="1:22" s="159" customFormat="1" ht="15" thickBot="1" x14ac:dyDescent="0.4">
      <c r="A47" s="58" t="s">
        <v>167</v>
      </c>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 thickBot="1" x14ac:dyDescent="0.4">
      <c r="A48" s="58" t="s">
        <v>181</v>
      </c>
      <c r="B48" s="199"/>
      <c r="C48" s="200"/>
      <c r="D48" s="199"/>
      <c r="E48" s="200">
        <v>6.9046734999999998E-2</v>
      </c>
      <c r="F48" s="199"/>
      <c r="G48" s="200">
        <v>6.9046734999999998E-2</v>
      </c>
      <c r="H48" s="199"/>
      <c r="I48" s="200">
        <v>6.9046734999999998E-2</v>
      </c>
      <c r="J48" s="199"/>
      <c r="K48" s="200">
        <v>6.9046734999999998E-2</v>
      </c>
      <c r="L48" s="202"/>
      <c r="M48" s="203"/>
      <c r="N48" s="203"/>
      <c r="O48" s="204"/>
      <c r="P48" s="200">
        <v>6.9046734999999998E-2</v>
      </c>
      <c r="Q48" s="200">
        <v>6.9046734999999998E-2</v>
      </c>
      <c r="R48" s="200">
        <v>6.9046734999999998E-2</v>
      </c>
      <c r="S48" s="200">
        <v>6.9046734999999998E-2</v>
      </c>
      <c r="T48" s="200">
        <v>6.9046734999999998E-2</v>
      </c>
      <c r="U48" s="202"/>
      <c r="V48" s="205"/>
    </row>
    <row r="49" spans="1:22" s="159" customFormat="1" ht="15" thickBot="1" x14ac:dyDescent="0.4">
      <c r="A49" s="58" t="s">
        <v>182</v>
      </c>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 thickBot="1" x14ac:dyDescent="0.4">
      <c r="A50" s="58"/>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9"/>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102</v>
      </c>
      <c r="B53" s="239">
        <f>SUM(B47:B52)</f>
        <v>0</v>
      </c>
      <c r="C53" s="215">
        <f>SUM(C47:C52)*12*Summary!$B$37</f>
        <v>0</v>
      </c>
      <c r="D53" s="216">
        <f>SUM(D47:D52)</f>
        <v>0</v>
      </c>
      <c r="E53" s="215">
        <f>SUM(E47:E52)*12*Summary!$B$37</f>
        <v>94624.131326460003</v>
      </c>
      <c r="F53" s="216">
        <f>SUM(F47:F52)</f>
        <v>0</v>
      </c>
      <c r="G53" s="215">
        <f>SUM(G47:G52)*12*Summary!$B$37</f>
        <v>94624.131326460003</v>
      </c>
      <c r="H53" s="216">
        <f>SUM(H47:H52)</f>
        <v>0</v>
      </c>
      <c r="I53" s="215">
        <f>SUM(I47:I52)*12*Summary!$B$37</f>
        <v>94624.131326460003</v>
      </c>
      <c r="J53" s="216">
        <f>SUM(J47:J52)</f>
        <v>0</v>
      </c>
      <c r="K53" s="215">
        <f>SUM(K47:K52)*12*Summary!$B$37</f>
        <v>94624.131326460003</v>
      </c>
      <c r="L53" s="217"/>
      <c r="M53" s="218">
        <f xml:space="preserve"> SUM(J53,H53,F53,D53,B53)</f>
        <v>0</v>
      </c>
      <c r="N53" s="219">
        <f>SUM(K53,I53,G53,E53,C53)</f>
        <v>378496.52530584001</v>
      </c>
      <c r="O53" s="220"/>
      <c r="P53" s="215">
        <f>SUM(P47:P52)*12*Summary!$B$37</f>
        <v>94624.131326460003</v>
      </c>
      <c r="Q53" s="215">
        <f>SUM(Q47:Q52)*12*Summary!$B$37</f>
        <v>94624.131326460003</v>
      </c>
      <c r="R53" s="215">
        <f>SUM(R47:R52)*12*Summary!$B$37</f>
        <v>94624.131326460003</v>
      </c>
      <c r="S53" s="215">
        <f>SUM(S47:S52)*12*Summary!$B$37</f>
        <v>94624.131326460003</v>
      </c>
      <c r="T53" s="215">
        <f>SUM(T47:T52)*12*Summary!$B$37</f>
        <v>94624.131326460003</v>
      </c>
      <c r="U53" s="293"/>
      <c r="V53" s="294">
        <f>SUM(P53,T53,S53,R53,Q53)</f>
        <v>473120.6566323</v>
      </c>
    </row>
    <row r="54" spans="1:22" ht="15" thickBot="1" x14ac:dyDescent="0.4">
      <c r="A54" s="180" t="s">
        <v>77</v>
      </c>
      <c r="B54" s="229"/>
      <c r="C54" s="230"/>
      <c r="D54" s="230"/>
      <c r="E54" s="230"/>
      <c r="F54" s="230"/>
      <c r="G54" s="230"/>
      <c r="H54" s="230"/>
      <c r="I54" s="230"/>
      <c r="J54" s="230"/>
      <c r="K54" s="231"/>
      <c r="L54" s="232"/>
      <c r="M54" s="233"/>
      <c r="N54" s="238"/>
      <c r="O54" s="234"/>
      <c r="P54" s="230"/>
      <c r="Q54" s="230"/>
      <c r="R54" s="230"/>
      <c r="S54" s="230"/>
      <c r="T54" s="240"/>
      <c r="U54" s="297"/>
      <c r="V54" s="300"/>
    </row>
    <row r="55" spans="1:22" s="159" customFormat="1" ht="15" thickBot="1" x14ac:dyDescent="0.4">
      <c r="A55" s="58" t="s">
        <v>168</v>
      </c>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 thickBot="1" x14ac:dyDescent="0.4">
      <c r="A56" s="58" t="s">
        <v>181</v>
      </c>
      <c r="B56" s="199"/>
      <c r="C56" s="200"/>
      <c r="D56" s="199"/>
      <c r="E56" s="200">
        <v>0.124965837</v>
      </c>
      <c r="F56" s="199"/>
      <c r="G56" s="200">
        <v>0.124965837</v>
      </c>
      <c r="H56" s="199"/>
      <c r="I56" s="200">
        <v>0.124965837</v>
      </c>
      <c r="J56" s="199"/>
      <c r="K56" s="200">
        <v>0.124965837</v>
      </c>
      <c r="L56" s="202"/>
      <c r="M56" s="203"/>
      <c r="N56" s="203"/>
      <c r="O56" s="204"/>
      <c r="P56" s="200">
        <v>0.124965837</v>
      </c>
      <c r="Q56" s="200">
        <v>0.124965837</v>
      </c>
      <c r="R56" s="200">
        <v>0.124965837</v>
      </c>
      <c r="S56" s="200">
        <v>0.124965837</v>
      </c>
      <c r="T56" s="200">
        <v>0.124965837</v>
      </c>
      <c r="U56" s="202"/>
      <c r="V56" s="205"/>
    </row>
    <row r="57" spans="1:22" s="159" customFormat="1" ht="15" thickBot="1" x14ac:dyDescent="0.4">
      <c r="A57" s="58" t="s">
        <v>182</v>
      </c>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 thickBot="1" x14ac:dyDescent="0.4">
      <c r="A58" s="58"/>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9"/>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100</v>
      </c>
      <c r="B61" s="214">
        <f>SUM(B55:B60)</f>
        <v>0</v>
      </c>
      <c r="C61" s="215">
        <f>SUM(C55:C60)*12*Summary!$B$38</f>
        <v>0</v>
      </c>
      <c r="D61" s="216">
        <f>SUM(D55:D60)</f>
        <v>0</v>
      </c>
      <c r="E61" s="215">
        <f>SUM(E55:E60)*12*Summary!$B$38</f>
        <v>94624.131776399998</v>
      </c>
      <c r="F61" s="216">
        <f>SUM(F55:F60)</f>
        <v>0</v>
      </c>
      <c r="G61" s="215">
        <f>SUM(G55:G60)*12*Summary!$B$38</f>
        <v>94624.131776399998</v>
      </c>
      <c r="H61" s="216">
        <f>SUM(H55:H60)</f>
        <v>0</v>
      </c>
      <c r="I61" s="215">
        <f>SUM(I55:I60)*12*Summary!$B$38</f>
        <v>94624.131776399998</v>
      </c>
      <c r="J61" s="216">
        <f>SUM(J55:J60)</f>
        <v>0</v>
      </c>
      <c r="K61" s="215">
        <f>SUM(K55:K60)*12*Summary!$B$38</f>
        <v>94624.131776399998</v>
      </c>
      <c r="L61" s="217"/>
      <c r="M61" s="218">
        <f xml:space="preserve"> SUM(J61,H61,F61,D61,B61)</f>
        <v>0</v>
      </c>
      <c r="N61" s="219">
        <f>SUM(K61,I61,G61,E61,C61)</f>
        <v>378496.52710559999</v>
      </c>
      <c r="O61" s="220"/>
      <c r="P61" s="215">
        <f>SUM(P55:P60)*12*Summary!$B$38</f>
        <v>94624.131776399998</v>
      </c>
      <c r="Q61" s="215">
        <f>SUM(Q55:Q60)*12*Summary!$B$38</f>
        <v>94624.131776399998</v>
      </c>
      <c r="R61" s="215">
        <f>SUM(R55:R60)*12*Summary!$B$38</f>
        <v>94624.131776399998</v>
      </c>
      <c r="S61" s="215">
        <f>SUM(S55:S60)*12*Summary!$B$38</f>
        <v>94624.131776399998</v>
      </c>
      <c r="T61" s="215">
        <f>SUM(T55:T60)*12*Summary!$B$38</f>
        <v>94624.131776399998</v>
      </c>
      <c r="U61" s="293"/>
      <c r="V61" s="294">
        <f>SUM(P61,T61,S61,R61,Q61)</f>
        <v>473120.65888200002</v>
      </c>
    </row>
    <row r="62" spans="1:22" ht="15" thickBot="1" x14ac:dyDescent="0.4">
      <c r="A62" s="181" t="s">
        <v>82</v>
      </c>
      <c r="B62" s="242">
        <f t="shared" ref="B62:K62" si="0">SUM(B13+B21+B29+B37+B45+B53+B61)</f>
        <v>0</v>
      </c>
      <c r="C62" s="242">
        <f t="shared" si="0"/>
        <v>283872.39378040796</v>
      </c>
      <c r="D62" s="242">
        <f t="shared" si="0"/>
        <v>0</v>
      </c>
      <c r="E62" s="242">
        <f t="shared" si="0"/>
        <v>662368.91848605603</v>
      </c>
      <c r="F62" s="242">
        <f t="shared" si="0"/>
        <v>0</v>
      </c>
      <c r="G62" s="242">
        <f t="shared" si="0"/>
        <v>662368.91848605603</v>
      </c>
      <c r="H62" s="242">
        <f t="shared" si="0"/>
        <v>0</v>
      </c>
      <c r="I62" s="242">
        <f t="shared" si="0"/>
        <v>662368.91848605603</v>
      </c>
      <c r="J62" s="242">
        <f t="shared" si="0"/>
        <v>0</v>
      </c>
      <c r="K62" s="243">
        <f t="shared" si="0"/>
        <v>662368.91848605603</v>
      </c>
      <c r="L62" s="244"/>
      <c r="M62" s="242">
        <f>SUM(M13+M21+M29+M37+M45+M53+M61)</f>
        <v>0</v>
      </c>
      <c r="N62" s="242">
        <f>SUM(N13+N21+N29+N37+N45+N53+N61)</f>
        <v>2933348.0677246321</v>
      </c>
      <c r="O62" s="245"/>
      <c r="P62" s="242">
        <f>SUM(P13+P21+P29+P37+P45+P53+P61)</f>
        <v>662368.91848605603</v>
      </c>
      <c r="Q62" s="242">
        <f>SUM(Q13+Q21+Q29+Q37+Q45+Q53+Q61)</f>
        <v>662368.91848605603</v>
      </c>
      <c r="R62" s="242">
        <f>SUM(R13+R21+R29+R37+R45+R53+R61)</f>
        <v>662368.91848605603</v>
      </c>
      <c r="S62" s="242">
        <f>SUM(S13+S21+S29+S37+S45+S53+S61)</f>
        <v>662368.91848605603</v>
      </c>
      <c r="T62" s="242">
        <f>SUM(T13+T21+T29+T37+T45+T53+T61)</f>
        <v>662368.91848605603</v>
      </c>
      <c r="U62" s="301"/>
      <c r="V62" s="302">
        <f>SUM(V13+V21+V29+V37+V45+V53+V61)</f>
        <v>3311844.5924302801</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51"/>
      <c r="B64" s="352"/>
      <c r="C64" s="352"/>
      <c r="D64" s="352"/>
      <c r="E64" s="352"/>
      <c r="K64" s="46"/>
      <c r="L64" s="67"/>
      <c r="M64" s="46"/>
      <c r="N64" s="46"/>
      <c r="O64" s="67"/>
      <c r="P64" s="46"/>
      <c r="Q64" s="46"/>
      <c r="R64" s="46"/>
      <c r="U64" s="67"/>
      <c r="V64" s="46"/>
    </row>
  </sheetData>
  <sheetProtection password="D918" sheet="1" insertRows="0" selectLockedCells="1"/>
  <mergeCells count="13">
    <mergeCell ref="M4:N4"/>
    <mergeCell ref="A64:E64"/>
    <mergeCell ref="A3:A5"/>
    <mergeCell ref="B1:T1"/>
    <mergeCell ref="B2:T2"/>
    <mergeCell ref="B3:K3"/>
    <mergeCell ref="M3:N3"/>
    <mergeCell ref="P3:T3"/>
    <mergeCell ref="B4:C4"/>
    <mergeCell ref="D4:E4"/>
    <mergeCell ref="F4:G4"/>
    <mergeCell ref="H4:I4"/>
    <mergeCell ref="J4:K4"/>
  </mergeCells>
  <printOptions gridLines="1"/>
  <pageMargins left="0.25" right="0.25" top="0.75" bottom="0.75" header="0.3" footer="0.3"/>
  <pageSetup paperSize="5" scale="43" orientation="landscape" r:id="rId1"/>
  <headerFooter>
    <oddHeader>&amp;C&amp;"-,Bold"&amp;16 6264 Z1 Cost Proposal Option C ESInet &amp; NGCS Revision One</oddHeader>
    <oddFooter>&amp;L&amp;A&amp;C&amp;P&amp;R&amp;D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V64"/>
  <sheetViews>
    <sheetView view="pageLayout" topLeftCell="B5" zoomScale="60" zoomScaleNormal="60" zoomScalePageLayoutView="60" workbookViewId="0">
      <selection activeCell="W55" sqref="W55"/>
    </sheetView>
  </sheetViews>
  <sheetFormatPr defaultColWidth="6.453125" defaultRowHeight="14.5" x14ac:dyDescent="0.35"/>
  <cols>
    <col min="1" max="1" width="45.1796875" customWidth="1"/>
    <col min="2" max="11" width="23.54296875" customWidth="1"/>
    <col min="12" max="12" width="23.54296875" style="55" hidden="1" customWidth="1"/>
    <col min="13" max="14" width="23.54296875" hidden="1" customWidth="1"/>
    <col min="15" max="15" width="23.54296875" style="55" hidden="1" customWidth="1"/>
    <col min="16" max="20" width="23.54296875" customWidth="1"/>
    <col min="21" max="21" width="0.81640625" style="55" hidden="1" customWidth="1"/>
    <col min="22" max="22" width="20.453125" hidden="1" customWidth="1"/>
  </cols>
  <sheetData>
    <row r="1" spans="1:22" x14ac:dyDescent="0.35">
      <c r="A1" s="182" t="s">
        <v>60</v>
      </c>
      <c r="B1" s="357" t="str">
        <f>Summary!B2</f>
        <v xml:space="preserve">BAFO -Centurylink  (NGCS &amp; ESINET Solution 2) </v>
      </c>
      <c r="C1" s="358"/>
      <c r="D1" s="358"/>
      <c r="E1" s="358"/>
      <c r="F1" s="358"/>
      <c r="G1" s="358"/>
      <c r="H1" s="358"/>
      <c r="I1" s="358"/>
      <c r="J1" s="358"/>
      <c r="K1" s="358"/>
      <c r="L1" s="358"/>
      <c r="M1" s="358"/>
      <c r="N1" s="358"/>
      <c r="O1" s="358"/>
      <c r="P1" s="358"/>
      <c r="Q1" s="358"/>
      <c r="R1" s="358"/>
      <c r="S1" s="358"/>
      <c r="T1" s="358"/>
      <c r="U1" s="134"/>
      <c r="V1" s="134"/>
    </row>
    <row r="2" spans="1:22" ht="15" thickBot="1" x14ac:dyDescent="0.4">
      <c r="A2" s="183" t="s">
        <v>9</v>
      </c>
      <c r="B2" s="359">
        <f>Summary!B3</f>
        <v>44082</v>
      </c>
      <c r="C2" s="360"/>
      <c r="D2" s="360"/>
      <c r="E2" s="360"/>
      <c r="F2" s="360"/>
      <c r="G2" s="360"/>
      <c r="H2" s="360"/>
      <c r="I2" s="360"/>
      <c r="J2" s="360"/>
      <c r="K2" s="360"/>
      <c r="L2" s="360"/>
      <c r="M2" s="360"/>
      <c r="N2" s="360"/>
      <c r="O2" s="360"/>
      <c r="P2" s="360"/>
      <c r="Q2" s="360"/>
      <c r="R2" s="360"/>
      <c r="S2" s="360"/>
      <c r="T2" s="360"/>
      <c r="U2" s="134"/>
      <c r="V2" s="134"/>
    </row>
    <row r="3" spans="1:22" ht="15" thickBot="1" x14ac:dyDescent="0.4">
      <c r="A3" s="370" t="s">
        <v>37</v>
      </c>
      <c r="B3" s="349" t="s">
        <v>19</v>
      </c>
      <c r="C3" s="347"/>
      <c r="D3" s="347"/>
      <c r="E3" s="347"/>
      <c r="F3" s="347"/>
      <c r="G3" s="347"/>
      <c r="H3" s="347"/>
      <c r="I3" s="347"/>
      <c r="J3" s="347"/>
      <c r="K3" s="367"/>
      <c r="L3" s="185"/>
      <c r="M3" s="349" t="s">
        <v>88</v>
      </c>
      <c r="N3" s="350"/>
      <c r="O3" s="185"/>
      <c r="P3" s="344"/>
      <c r="Q3" s="344"/>
      <c r="R3" s="344"/>
      <c r="S3" s="344"/>
      <c r="T3" s="345"/>
      <c r="U3" s="185"/>
      <c r="V3" s="186" t="s">
        <v>119</v>
      </c>
    </row>
    <row r="4" spans="1:22" ht="15.75" customHeight="1" thickBot="1" x14ac:dyDescent="0.4">
      <c r="A4" s="371"/>
      <c r="B4" s="346" t="s">
        <v>3</v>
      </c>
      <c r="C4" s="345"/>
      <c r="D4" s="346" t="s">
        <v>4</v>
      </c>
      <c r="E4" s="345"/>
      <c r="F4" s="346" t="s">
        <v>5</v>
      </c>
      <c r="G4" s="345"/>
      <c r="H4" s="346" t="s">
        <v>6</v>
      </c>
      <c r="I4" s="345"/>
      <c r="J4" s="346" t="s">
        <v>7</v>
      </c>
      <c r="K4" s="366"/>
      <c r="L4" s="185"/>
      <c r="M4" s="349" t="s">
        <v>89</v>
      </c>
      <c r="N4" s="350"/>
      <c r="O4" s="185"/>
      <c r="P4" s="146" t="s">
        <v>54</v>
      </c>
      <c r="Q4" s="146" t="s">
        <v>55</v>
      </c>
      <c r="R4" s="146" t="s">
        <v>56</v>
      </c>
      <c r="S4" s="146" t="s">
        <v>57</v>
      </c>
      <c r="T4" s="146" t="s">
        <v>58</v>
      </c>
      <c r="U4" s="185"/>
      <c r="V4" s="186" t="s">
        <v>120</v>
      </c>
    </row>
    <row r="5" spans="1:22" ht="15" thickBot="1" x14ac:dyDescent="0.4">
      <c r="A5" s="372"/>
      <c r="B5" s="148" t="s">
        <v>2</v>
      </c>
      <c r="C5" s="148" t="s">
        <v>17</v>
      </c>
      <c r="D5" s="148" t="s">
        <v>2</v>
      </c>
      <c r="E5" s="148" t="s">
        <v>17</v>
      </c>
      <c r="F5" s="148" t="s">
        <v>2</v>
      </c>
      <c r="G5" s="148" t="s">
        <v>17</v>
      </c>
      <c r="H5" s="148" t="s">
        <v>2</v>
      </c>
      <c r="I5" s="148" t="s">
        <v>17</v>
      </c>
      <c r="J5" s="148" t="s">
        <v>2</v>
      </c>
      <c r="K5" s="187" t="s">
        <v>17</v>
      </c>
      <c r="L5" s="188"/>
      <c r="M5" s="148" t="s">
        <v>2</v>
      </c>
      <c r="N5" s="148" t="s">
        <v>17</v>
      </c>
      <c r="O5" s="189"/>
      <c r="P5" s="148" t="s">
        <v>17</v>
      </c>
      <c r="Q5" s="148" t="s">
        <v>17</v>
      </c>
      <c r="R5" s="148" t="s">
        <v>17</v>
      </c>
      <c r="S5" s="148" t="s">
        <v>17</v>
      </c>
      <c r="T5" s="148" t="s">
        <v>17</v>
      </c>
      <c r="U5" s="188"/>
      <c r="V5" s="148" t="s">
        <v>17</v>
      </c>
    </row>
    <row r="6" spans="1:22" s="55" customFormat="1" x14ac:dyDescent="0.35">
      <c r="A6" s="170" t="s">
        <v>71</v>
      </c>
      <c r="B6" s="171"/>
      <c r="C6" s="172"/>
      <c r="D6" s="173"/>
      <c r="E6" s="174"/>
      <c r="F6" s="173"/>
      <c r="G6" s="175"/>
      <c r="H6" s="171"/>
      <c r="I6" s="174"/>
      <c r="J6" s="173"/>
      <c r="K6" s="176"/>
      <c r="L6" s="177"/>
      <c r="M6" s="172"/>
      <c r="N6" s="172"/>
      <c r="O6" s="177"/>
      <c r="P6" s="172"/>
      <c r="Q6" s="172"/>
      <c r="R6" s="172"/>
      <c r="S6" s="172"/>
      <c r="T6" s="172"/>
      <c r="U6" s="177"/>
      <c r="V6" s="172"/>
    </row>
    <row r="7" spans="1:22" s="159" customFormat="1" ht="15" thickBot="1" x14ac:dyDescent="0.4">
      <c r="A7" s="58" t="s">
        <v>176</v>
      </c>
      <c r="B7" s="199"/>
      <c r="C7" s="200"/>
      <c r="D7" s="199"/>
      <c r="E7" s="200"/>
      <c r="F7" s="199"/>
      <c r="G7" s="200"/>
      <c r="H7" s="199"/>
      <c r="I7" s="200"/>
      <c r="J7" s="199"/>
      <c r="K7" s="201"/>
      <c r="L7" s="202"/>
      <c r="M7" s="203"/>
      <c r="N7" s="203"/>
      <c r="O7" s="204"/>
      <c r="P7" s="200"/>
      <c r="Q7" s="200"/>
      <c r="R7" s="200"/>
      <c r="S7" s="200"/>
      <c r="T7" s="200"/>
      <c r="U7" s="202"/>
      <c r="V7" s="203"/>
    </row>
    <row r="8" spans="1:22" s="159" customFormat="1" ht="15" thickBot="1" x14ac:dyDescent="0.4">
      <c r="A8" s="58" t="s">
        <v>184</v>
      </c>
      <c r="B8" s="199"/>
      <c r="C8" s="200">
        <v>1.6298429E-2</v>
      </c>
      <c r="D8" s="199"/>
      <c r="E8" s="200">
        <v>1.6298429E-2</v>
      </c>
      <c r="F8" s="199"/>
      <c r="G8" s="200">
        <v>1.6298429E-2</v>
      </c>
      <c r="H8" s="199"/>
      <c r="I8" s="200">
        <v>1.6298429E-2</v>
      </c>
      <c r="J8" s="199"/>
      <c r="K8" s="200">
        <v>1.6298429E-2</v>
      </c>
      <c r="L8" s="202"/>
      <c r="M8" s="203"/>
      <c r="N8" s="203"/>
      <c r="O8" s="204"/>
      <c r="P8" s="200">
        <v>1.6298429E-2</v>
      </c>
      <c r="Q8" s="200">
        <v>1.6298429E-2</v>
      </c>
      <c r="R8" s="200">
        <v>1.6298429E-2</v>
      </c>
      <c r="S8" s="200">
        <v>1.6298429E-2</v>
      </c>
      <c r="T8" s="200">
        <v>1.6298429E-2</v>
      </c>
      <c r="U8" s="202"/>
      <c r="V8" s="205"/>
    </row>
    <row r="9" spans="1:22" s="159" customFormat="1" ht="15" thickBot="1" x14ac:dyDescent="0.4">
      <c r="A9" s="58"/>
      <c r="B9" s="206"/>
      <c r="C9" s="207"/>
      <c r="D9" s="206"/>
      <c r="E9" s="207"/>
      <c r="F9" s="206"/>
      <c r="G9" s="207"/>
      <c r="H9" s="206"/>
      <c r="I9" s="207"/>
      <c r="J9" s="206"/>
      <c r="K9" s="208"/>
      <c r="L9" s="202"/>
      <c r="M9" s="203"/>
      <c r="N9" s="203"/>
      <c r="O9" s="204"/>
      <c r="P9" s="207"/>
      <c r="Q9" s="207"/>
      <c r="R9" s="207"/>
      <c r="S9" s="207"/>
      <c r="T9" s="207"/>
      <c r="U9" s="202"/>
      <c r="V9" s="205"/>
    </row>
    <row r="10" spans="1:22" s="159" customFormat="1" ht="15" thickBot="1" x14ac:dyDescent="0.4">
      <c r="A10" s="58"/>
      <c r="B10" s="206"/>
      <c r="C10" s="207"/>
      <c r="D10" s="206"/>
      <c r="E10" s="207"/>
      <c r="F10" s="206"/>
      <c r="G10" s="207"/>
      <c r="H10" s="206"/>
      <c r="I10" s="207"/>
      <c r="J10" s="206"/>
      <c r="K10" s="208"/>
      <c r="L10" s="202"/>
      <c r="M10" s="203"/>
      <c r="N10" s="203"/>
      <c r="O10" s="204"/>
      <c r="P10" s="207"/>
      <c r="Q10" s="207"/>
      <c r="R10" s="207"/>
      <c r="S10" s="207"/>
      <c r="T10" s="207"/>
      <c r="U10" s="202"/>
      <c r="V10" s="205"/>
    </row>
    <row r="11" spans="1:22" s="159" customFormat="1" ht="15" thickBot="1" x14ac:dyDescent="0.4">
      <c r="A11" s="58"/>
      <c r="B11" s="199"/>
      <c r="C11" s="200"/>
      <c r="D11" s="199"/>
      <c r="E11" s="200"/>
      <c r="F11" s="199"/>
      <c r="G11" s="200"/>
      <c r="H11" s="199"/>
      <c r="I11" s="200"/>
      <c r="J11" s="199"/>
      <c r="K11" s="201"/>
      <c r="L11" s="202"/>
      <c r="M11" s="203"/>
      <c r="N11" s="203"/>
      <c r="O11" s="204"/>
      <c r="P11" s="200"/>
      <c r="Q11" s="200"/>
      <c r="R11" s="200"/>
      <c r="S11" s="200"/>
      <c r="T11" s="200"/>
      <c r="U11" s="202"/>
      <c r="V11" s="205"/>
    </row>
    <row r="12" spans="1:22" s="159" customFormat="1" ht="15" thickBot="1" x14ac:dyDescent="0.4">
      <c r="A12" s="59"/>
      <c r="B12" s="209"/>
      <c r="C12" s="210"/>
      <c r="D12" s="209"/>
      <c r="E12" s="210"/>
      <c r="F12" s="209"/>
      <c r="G12" s="210"/>
      <c r="H12" s="209"/>
      <c r="I12" s="210"/>
      <c r="J12" s="209"/>
      <c r="K12" s="211"/>
      <c r="L12" s="202"/>
      <c r="M12" s="212"/>
      <c r="N12" s="212"/>
      <c r="O12" s="204"/>
      <c r="P12" s="210"/>
      <c r="Q12" s="210"/>
      <c r="R12" s="210"/>
      <c r="S12" s="210"/>
      <c r="T12" s="210"/>
      <c r="U12" s="202"/>
      <c r="V12" s="213"/>
    </row>
    <row r="13" spans="1:22" s="50" customFormat="1" ht="16.5" customHeight="1" thickBot="1" x14ac:dyDescent="0.4">
      <c r="A13" s="178" t="s">
        <v>95</v>
      </c>
      <c r="B13" s="214">
        <f>SUM(B7:B12)</f>
        <v>0</v>
      </c>
      <c r="C13" s="215">
        <f>SUM(C7:C12)*12*Summary!$B$32</f>
        <v>50691.308682083996</v>
      </c>
      <c r="D13" s="216">
        <f>SUM(D7:D12)</f>
        <v>0</v>
      </c>
      <c r="E13" s="215">
        <f>SUM(E7:E12)*12*Summary!$B$32</f>
        <v>50691.308682083996</v>
      </c>
      <c r="F13" s="216">
        <f>SUM(F7:F12)</f>
        <v>0</v>
      </c>
      <c r="G13" s="215">
        <f>SUM(G7:G12)*12*Summary!$B$32</f>
        <v>50691.308682083996</v>
      </c>
      <c r="H13" s="216">
        <f>SUM(H7:H12)</f>
        <v>0</v>
      </c>
      <c r="I13" s="215">
        <f>SUM(I7:I12)*12*Summary!$B$32</f>
        <v>50691.308682083996</v>
      </c>
      <c r="J13" s="216">
        <f>SUM(J7:J12)</f>
        <v>0</v>
      </c>
      <c r="K13" s="215">
        <f>SUM(K7:K12)*12*Summary!$B$32</f>
        <v>50691.308682083996</v>
      </c>
      <c r="L13" s="217"/>
      <c r="M13" s="218">
        <f xml:space="preserve"> SUM(J13,H13,F13,D13,B13)</f>
        <v>0</v>
      </c>
      <c r="N13" s="219">
        <f>SUM(K13,I13,G13,E13,C13)</f>
        <v>253456.54341041998</v>
      </c>
      <c r="O13" s="220"/>
      <c r="P13" s="215">
        <f>SUM(P7:P12)*12*Summary!$B$32</f>
        <v>50691.308682083996</v>
      </c>
      <c r="Q13" s="215">
        <f>SUM(Q7:Q12)*12*Summary!$B$32</f>
        <v>50691.308682083996</v>
      </c>
      <c r="R13" s="215">
        <f>SUM(R7:R12)*12*Summary!$B$32</f>
        <v>50691.308682083996</v>
      </c>
      <c r="S13" s="215">
        <f>SUM(S7:S12)*12*Summary!$B$32</f>
        <v>50691.308682083996</v>
      </c>
      <c r="T13" s="215">
        <f>SUM(T7:T12)*12*Summary!$B$32</f>
        <v>50691.308682083996</v>
      </c>
      <c r="U13" s="217"/>
      <c r="V13" s="221">
        <f>SUM(P13,T13,S13,R13,Q13)</f>
        <v>253456.54341041998</v>
      </c>
    </row>
    <row r="14" spans="1:22" s="57" customFormat="1" x14ac:dyDescent="0.35">
      <c r="A14" s="179" t="s">
        <v>72</v>
      </c>
      <c r="B14" s="222"/>
      <c r="C14" s="223"/>
      <c r="D14" s="223"/>
      <c r="E14" s="223"/>
      <c r="F14" s="223"/>
      <c r="G14" s="223"/>
      <c r="H14" s="223"/>
      <c r="I14" s="223"/>
      <c r="J14" s="223"/>
      <c r="K14" s="224"/>
      <c r="L14" s="225"/>
      <c r="M14" s="226"/>
      <c r="N14" s="227"/>
      <c r="O14" s="228"/>
      <c r="P14" s="223"/>
      <c r="Q14" s="223"/>
      <c r="R14" s="223"/>
      <c r="S14" s="223"/>
      <c r="T14" s="223"/>
      <c r="U14" s="225"/>
      <c r="V14" s="227"/>
    </row>
    <row r="15" spans="1:22" s="159" customFormat="1" ht="15" thickBot="1" x14ac:dyDescent="0.4">
      <c r="A15" s="58" t="s">
        <v>165</v>
      </c>
      <c r="B15" s="199"/>
      <c r="C15" s="200"/>
      <c r="D15" s="199"/>
      <c r="E15" s="200"/>
      <c r="F15" s="199"/>
      <c r="G15" s="200"/>
      <c r="H15" s="199"/>
      <c r="I15" s="200"/>
      <c r="J15" s="199"/>
      <c r="K15" s="201"/>
      <c r="L15" s="202"/>
      <c r="M15" s="203"/>
      <c r="N15" s="203"/>
      <c r="O15" s="204"/>
      <c r="P15" s="200"/>
      <c r="Q15" s="200"/>
      <c r="R15" s="200"/>
      <c r="S15" s="200"/>
      <c r="T15" s="200"/>
      <c r="U15" s="202"/>
      <c r="V15" s="203"/>
    </row>
    <row r="16" spans="1:22" s="159" customFormat="1" ht="15" thickBot="1" x14ac:dyDescent="0.4">
      <c r="A16" s="58" t="s">
        <v>184</v>
      </c>
      <c r="B16" s="199"/>
      <c r="C16" s="200">
        <v>8.2485089999999994E-3</v>
      </c>
      <c r="D16" s="199"/>
      <c r="E16" s="200">
        <v>8.2485089999999994E-3</v>
      </c>
      <c r="F16" s="199"/>
      <c r="G16" s="200">
        <v>8.2485089999999994E-3</v>
      </c>
      <c r="H16" s="199"/>
      <c r="I16" s="200">
        <v>8.2485089999999994E-3</v>
      </c>
      <c r="J16" s="199"/>
      <c r="K16" s="200">
        <v>8.2485089999999994E-3</v>
      </c>
      <c r="L16" s="202"/>
      <c r="M16" s="203"/>
      <c r="N16" s="203"/>
      <c r="O16" s="204"/>
      <c r="P16" s="200">
        <v>8.2485089999999994E-3</v>
      </c>
      <c r="Q16" s="200">
        <v>8.2485089999999994E-3</v>
      </c>
      <c r="R16" s="200">
        <v>8.2485089999999994E-3</v>
      </c>
      <c r="S16" s="200">
        <v>8.2485089999999994E-3</v>
      </c>
      <c r="T16" s="200">
        <v>8.2485089999999994E-3</v>
      </c>
      <c r="U16" s="202"/>
      <c r="V16" s="205"/>
    </row>
    <row r="17" spans="1:22" s="159" customFormat="1" ht="15" thickBot="1" x14ac:dyDescent="0.4">
      <c r="A17" s="58"/>
      <c r="B17" s="206"/>
      <c r="C17" s="207"/>
      <c r="D17" s="206"/>
      <c r="E17" s="207"/>
      <c r="F17" s="206"/>
      <c r="G17" s="207"/>
      <c r="H17" s="206"/>
      <c r="I17" s="207"/>
      <c r="J17" s="206"/>
      <c r="K17" s="208"/>
      <c r="L17" s="202"/>
      <c r="M17" s="203"/>
      <c r="N17" s="203"/>
      <c r="O17" s="204"/>
      <c r="P17" s="207"/>
      <c r="Q17" s="207"/>
      <c r="R17" s="207"/>
      <c r="S17" s="207"/>
      <c r="T17" s="207"/>
      <c r="U17" s="202"/>
      <c r="V17" s="205"/>
    </row>
    <row r="18" spans="1:22" s="159" customFormat="1" ht="15" thickBot="1" x14ac:dyDescent="0.4">
      <c r="A18" s="58"/>
      <c r="B18" s="206"/>
      <c r="C18" s="207"/>
      <c r="D18" s="206"/>
      <c r="E18" s="207"/>
      <c r="F18" s="206"/>
      <c r="G18" s="207"/>
      <c r="H18" s="206"/>
      <c r="I18" s="207"/>
      <c r="J18" s="206"/>
      <c r="K18" s="208"/>
      <c r="L18" s="202"/>
      <c r="M18" s="203"/>
      <c r="N18" s="203"/>
      <c r="O18" s="204"/>
      <c r="P18" s="207"/>
      <c r="Q18" s="207"/>
      <c r="R18" s="207"/>
      <c r="S18" s="207"/>
      <c r="T18" s="207"/>
      <c r="U18" s="202"/>
      <c r="V18" s="205"/>
    </row>
    <row r="19" spans="1:22" s="159" customFormat="1" ht="15" thickBot="1" x14ac:dyDescent="0.4">
      <c r="A19" s="58"/>
      <c r="B19" s="199"/>
      <c r="C19" s="200"/>
      <c r="D19" s="199"/>
      <c r="E19" s="200"/>
      <c r="F19" s="199"/>
      <c r="G19" s="200"/>
      <c r="H19" s="199"/>
      <c r="I19" s="200"/>
      <c r="J19" s="199"/>
      <c r="K19" s="201"/>
      <c r="L19" s="202"/>
      <c r="M19" s="203"/>
      <c r="N19" s="203"/>
      <c r="O19" s="204"/>
      <c r="P19" s="200"/>
      <c r="Q19" s="200"/>
      <c r="R19" s="200"/>
      <c r="S19" s="200"/>
      <c r="T19" s="200"/>
      <c r="U19" s="202"/>
      <c r="V19" s="205"/>
    </row>
    <row r="20" spans="1:22" s="159" customFormat="1" ht="15" thickBot="1" x14ac:dyDescent="0.4">
      <c r="A20" s="59"/>
      <c r="B20" s="209"/>
      <c r="C20" s="210"/>
      <c r="D20" s="209"/>
      <c r="E20" s="210"/>
      <c r="F20" s="209"/>
      <c r="G20" s="210"/>
      <c r="H20" s="209"/>
      <c r="I20" s="210"/>
      <c r="J20" s="209"/>
      <c r="K20" s="211"/>
      <c r="L20" s="202"/>
      <c r="M20" s="203"/>
      <c r="N20" s="212"/>
      <c r="O20" s="204"/>
      <c r="P20" s="210"/>
      <c r="Q20" s="210"/>
      <c r="R20" s="210"/>
      <c r="S20" s="210"/>
      <c r="T20" s="210"/>
      <c r="U20" s="202"/>
      <c r="V20" s="213"/>
    </row>
    <row r="21" spans="1:22" s="50" customFormat="1" ht="15" thickBot="1" x14ac:dyDescent="0.4">
      <c r="A21" s="178" t="s">
        <v>96</v>
      </c>
      <c r="B21" s="214">
        <f>SUM(B15:B20)</f>
        <v>0</v>
      </c>
      <c r="C21" s="215">
        <f>SUM(C15:C20)*12*Summary!$B$33</f>
        <v>50691.311041607994</v>
      </c>
      <c r="D21" s="216">
        <f>SUM(D15:D20)</f>
        <v>0</v>
      </c>
      <c r="E21" s="215">
        <f>SUM(E15:E20)*12*Summary!$B$33</f>
        <v>50691.311041607994</v>
      </c>
      <c r="F21" s="216">
        <f>SUM(F15:F20)</f>
        <v>0</v>
      </c>
      <c r="G21" s="215">
        <f>SUM(G15:G20)*12*Summary!$B$33</f>
        <v>50691.311041607994</v>
      </c>
      <c r="H21" s="216">
        <f>SUM(H15:H20)</f>
        <v>0</v>
      </c>
      <c r="I21" s="215">
        <f>SUM(I15:I20)*12*Summary!$B$33</f>
        <v>50691.311041607994</v>
      </c>
      <c r="J21" s="216">
        <f>SUM(J15:J20)</f>
        <v>0</v>
      </c>
      <c r="K21" s="215">
        <f>SUM(K15:K20)*12*Summary!$B$33</f>
        <v>50691.311041607994</v>
      </c>
      <c r="L21" s="217"/>
      <c r="M21" s="218">
        <f xml:space="preserve"> SUM(J21,H21,F21,D21,B21)</f>
        <v>0</v>
      </c>
      <c r="N21" s="219">
        <f>SUM(K21,I21,G21,E21,C21)</f>
        <v>253456.55520803996</v>
      </c>
      <c r="O21" s="220"/>
      <c r="P21" s="215">
        <f>SUM(P15:P20)*12*Summary!$B$33</f>
        <v>50691.311041607994</v>
      </c>
      <c r="Q21" s="215">
        <f>SUM(Q15:Q20)*12*Summary!$B$33</f>
        <v>50691.311041607994</v>
      </c>
      <c r="R21" s="215">
        <f>SUM(R15:R20)*12*Summary!$B$33</f>
        <v>50691.311041607994</v>
      </c>
      <c r="S21" s="215">
        <f>SUM(S15:S20)*12*Summary!$B$33</f>
        <v>50691.311041607994</v>
      </c>
      <c r="T21" s="215">
        <f>SUM(T15:T20)*12*Summary!$B$33</f>
        <v>50691.311041607994</v>
      </c>
      <c r="U21" s="217"/>
      <c r="V21" s="221">
        <f>SUM(P21,T21,S21,R21,Q21)</f>
        <v>253456.55520803996</v>
      </c>
    </row>
    <row r="22" spans="1:22" ht="15" thickBot="1" x14ac:dyDescent="0.4">
      <c r="A22" s="180" t="s">
        <v>73</v>
      </c>
      <c r="B22" s="229"/>
      <c r="C22" s="230"/>
      <c r="D22" s="230"/>
      <c r="E22" s="230"/>
      <c r="F22" s="230"/>
      <c r="G22" s="230"/>
      <c r="H22" s="230"/>
      <c r="I22" s="230"/>
      <c r="J22" s="230"/>
      <c r="K22" s="231"/>
      <c r="L22" s="232"/>
      <c r="M22" s="233"/>
      <c r="N22" s="230"/>
      <c r="O22" s="234"/>
      <c r="P22" s="230"/>
      <c r="Q22" s="230"/>
      <c r="R22" s="230"/>
      <c r="S22" s="230"/>
      <c r="T22" s="230"/>
      <c r="U22" s="232"/>
      <c r="V22" s="230"/>
    </row>
    <row r="23" spans="1:22" s="159" customFormat="1" ht="15" thickBot="1" x14ac:dyDescent="0.4">
      <c r="A23" s="58" t="s">
        <v>164</v>
      </c>
      <c r="B23" s="235"/>
      <c r="C23" s="236"/>
      <c r="D23" s="235"/>
      <c r="E23" s="236"/>
      <c r="F23" s="235"/>
      <c r="G23" s="236"/>
      <c r="H23" s="235"/>
      <c r="I23" s="236"/>
      <c r="J23" s="235"/>
      <c r="K23" s="237"/>
      <c r="L23" s="202"/>
      <c r="M23" s="203"/>
      <c r="N23" s="203"/>
      <c r="O23" s="204"/>
      <c r="P23" s="236"/>
      <c r="Q23" s="236"/>
      <c r="R23" s="236"/>
      <c r="S23" s="236"/>
      <c r="T23" s="236"/>
      <c r="U23" s="202"/>
      <c r="V23" s="203"/>
    </row>
    <row r="24" spans="1:22" s="159" customFormat="1" ht="15" thickBot="1" x14ac:dyDescent="0.4">
      <c r="A24" s="58" t="s">
        <v>184</v>
      </c>
      <c r="B24" s="199"/>
      <c r="C24" s="200"/>
      <c r="D24" s="199"/>
      <c r="E24" s="200">
        <v>5.4718170000000003E-3</v>
      </c>
      <c r="F24" s="199"/>
      <c r="G24" s="200">
        <v>5.4718170000000003E-3</v>
      </c>
      <c r="H24" s="199"/>
      <c r="I24" s="200">
        <v>5.4718170000000003E-3</v>
      </c>
      <c r="J24" s="199"/>
      <c r="K24" s="200">
        <v>5.4718170000000003E-3</v>
      </c>
      <c r="L24" s="202"/>
      <c r="M24" s="203"/>
      <c r="N24" s="203"/>
      <c r="O24" s="204"/>
      <c r="P24" s="200">
        <v>5.4718170000000003E-3</v>
      </c>
      <c r="Q24" s="200">
        <v>5.4718170000000003E-3</v>
      </c>
      <c r="R24" s="200">
        <v>5.4718170000000003E-3</v>
      </c>
      <c r="S24" s="200">
        <v>5.4718170000000003E-3</v>
      </c>
      <c r="T24" s="200">
        <v>5.4718170000000003E-3</v>
      </c>
      <c r="U24" s="202"/>
      <c r="V24" s="205"/>
    </row>
    <row r="25" spans="1:22" s="159" customFormat="1" ht="15" thickBot="1" x14ac:dyDescent="0.4">
      <c r="A25" s="58"/>
      <c r="B25" s="206"/>
      <c r="C25" s="207"/>
      <c r="D25" s="206"/>
      <c r="E25" s="207"/>
      <c r="F25" s="206"/>
      <c r="G25" s="207"/>
      <c r="H25" s="206"/>
      <c r="I25" s="207"/>
      <c r="J25" s="206"/>
      <c r="K25" s="208"/>
      <c r="L25" s="202"/>
      <c r="M25" s="203"/>
      <c r="N25" s="203"/>
      <c r="O25" s="204"/>
      <c r="P25" s="207"/>
      <c r="Q25" s="207"/>
      <c r="R25" s="207"/>
      <c r="S25" s="207"/>
      <c r="T25" s="207"/>
      <c r="U25" s="202"/>
      <c r="V25" s="205"/>
    </row>
    <row r="26" spans="1:22" s="159" customFormat="1" ht="15" thickBot="1" x14ac:dyDescent="0.4">
      <c r="A26" s="58"/>
      <c r="B26" s="206"/>
      <c r="C26" s="207"/>
      <c r="D26" s="206"/>
      <c r="E26" s="207"/>
      <c r="F26" s="206"/>
      <c r="G26" s="207"/>
      <c r="H26" s="206"/>
      <c r="I26" s="207"/>
      <c r="J26" s="206"/>
      <c r="K26" s="208"/>
      <c r="L26" s="202"/>
      <c r="M26" s="203"/>
      <c r="N26" s="203"/>
      <c r="O26" s="204"/>
      <c r="P26" s="207"/>
      <c r="Q26" s="207"/>
      <c r="R26" s="207"/>
      <c r="S26" s="207"/>
      <c r="T26" s="207"/>
      <c r="U26" s="202"/>
      <c r="V26" s="205"/>
    </row>
    <row r="27" spans="1:22" s="159" customFormat="1" ht="15" thickBot="1" x14ac:dyDescent="0.4">
      <c r="A27" s="58"/>
      <c r="B27" s="199"/>
      <c r="C27" s="200"/>
      <c r="D27" s="199"/>
      <c r="E27" s="200"/>
      <c r="F27" s="199"/>
      <c r="G27" s="200"/>
      <c r="H27" s="199"/>
      <c r="I27" s="200"/>
      <c r="J27" s="199"/>
      <c r="K27" s="201"/>
      <c r="L27" s="202"/>
      <c r="M27" s="203"/>
      <c r="N27" s="203"/>
      <c r="O27" s="204"/>
      <c r="P27" s="200"/>
      <c r="Q27" s="200"/>
      <c r="R27" s="200"/>
      <c r="S27" s="200"/>
      <c r="T27" s="200"/>
      <c r="U27" s="202"/>
      <c r="V27" s="205"/>
    </row>
    <row r="28" spans="1:22" s="159" customFormat="1" ht="15" thickBot="1" x14ac:dyDescent="0.4">
      <c r="A28" s="59"/>
      <c r="B28" s="209"/>
      <c r="C28" s="210"/>
      <c r="D28" s="209"/>
      <c r="E28" s="210"/>
      <c r="F28" s="209"/>
      <c r="G28" s="210"/>
      <c r="H28" s="209"/>
      <c r="I28" s="210"/>
      <c r="J28" s="209"/>
      <c r="K28" s="211"/>
      <c r="L28" s="202"/>
      <c r="M28" s="212"/>
      <c r="N28" s="212"/>
      <c r="O28" s="204"/>
      <c r="P28" s="210"/>
      <c r="Q28" s="210"/>
      <c r="R28" s="210"/>
      <c r="S28" s="210"/>
      <c r="T28" s="210"/>
      <c r="U28" s="202"/>
      <c r="V28" s="213"/>
    </row>
    <row r="29" spans="1:22" s="50" customFormat="1" ht="15" thickBot="1" x14ac:dyDescent="0.4">
      <c r="A29" s="178" t="s">
        <v>97</v>
      </c>
      <c r="B29" s="214">
        <f>SUM(B23:B28)</f>
        <v>0</v>
      </c>
      <c r="C29" s="215">
        <f>SUM(C23:C28)*12*Summary!$B$34</f>
        <v>0</v>
      </c>
      <c r="D29" s="216">
        <f>SUM(D23:D28)</f>
        <v>0</v>
      </c>
      <c r="E29" s="215">
        <f>SUM(E23:E28)*12*Summary!$B$34</f>
        <v>50691.306658824004</v>
      </c>
      <c r="F29" s="216">
        <f>SUM(F23:F28)</f>
        <v>0</v>
      </c>
      <c r="G29" s="215">
        <f>SUM(G23:G28)*12*Summary!$B$34</f>
        <v>50691.306658824004</v>
      </c>
      <c r="H29" s="216">
        <f>SUM(H23:H28)</f>
        <v>0</v>
      </c>
      <c r="I29" s="215">
        <f>SUM(I23:I28)*12*Summary!$B$34</f>
        <v>50691.306658824004</v>
      </c>
      <c r="J29" s="216">
        <f>SUM(J23:J28)</f>
        <v>0</v>
      </c>
      <c r="K29" s="215">
        <f>SUM(K23:K28)*12*Summary!$B$34</f>
        <v>50691.306658824004</v>
      </c>
      <c r="L29" s="217"/>
      <c r="M29" s="218">
        <f xml:space="preserve"> SUM(J29,H29,F29,D29,B29)</f>
        <v>0</v>
      </c>
      <c r="N29" s="219">
        <f>SUM(K29,I29,G29,E29,C29)</f>
        <v>202765.22663529601</v>
      </c>
      <c r="O29" s="220"/>
      <c r="P29" s="215">
        <f>SUM(P23:P28)*12*Summary!$B$34</f>
        <v>50691.306658824004</v>
      </c>
      <c r="Q29" s="215">
        <f>SUM(Q23:Q28)*12*Summary!$B$34</f>
        <v>50691.306658824004</v>
      </c>
      <c r="R29" s="215">
        <f>SUM(R23:R28)*12*Summary!$B$34</f>
        <v>50691.306658824004</v>
      </c>
      <c r="S29" s="215">
        <f>SUM(S23:S28)*12*Summary!$B$34</f>
        <v>50691.306658824004</v>
      </c>
      <c r="T29" s="215">
        <f>SUM(T23:T28)*12*Summary!$B$34</f>
        <v>50691.306658824004</v>
      </c>
      <c r="U29" s="217"/>
      <c r="V29" s="221">
        <f>SUM(P29,T29,S29,R29,Q29)</f>
        <v>253456.53329412002</v>
      </c>
    </row>
    <row r="30" spans="1:22" ht="15" thickBot="1" x14ac:dyDescent="0.4">
      <c r="A30" s="180" t="s">
        <v>74</v>
      </c>
      <c r="B30" s="229"/>
      <c r="C30" s="230"/>
      <c r="D30" s="230"/>
      <c r="E30" s="230"/>
      <c r="F30" s="230"/>
      <c r="G30" s="230"/>
      <c r="H30" s="230"/>
      <c r="I30" s="230"/>
      <c r="J30" s="230"/>
      <c r="K30" s="231"/>
      <c r="L30" s="232"/>
      <c r="M30" s="233"/>
      <c r="N30" s="230"/>
      <c r="O30" s="234"/>
      <c r="P30" s="230"/>
      <c r="Q30" s="230"/>
      <c r="R30" s="230"/>
      <c r="S30" s="230"/>
      <c r="T30" s="230"/>
      <c r="U30" s="232"/>
      <c r="V30" s="230"/>
    </row>
    <row r="31" spans="1:22" s="159" customFormat="1" ht="15" thickBot="1" x14ac:dyDescent="0.4">
      <c r="A31" s="58" t="s">
        <v>166</v>
      </c>
      <c r="B31" s="235"/>
      <c r="C31" s="236"/>
      <c r="D31" s="235"/>
      <c r="E31" s="236"/>
      <c r="F31" s="235"/>
      <c r="G31" s="236"/>
      <c r="H31" s="235"/>
      <c r="I31" s="236"/>
      <c r="J31" s="235"/>
      <c r="K31" s="237"/>
      <c r="L31" s="202"/>
      <c r="M31" s="203"/>
      <c r="N31" s="203"/>
      <c r="O31" s="204"/>
      <c r="P31" s="236"/>
      <c r="Q31" s="236"/>
      <c r="R31" s="236"/>
      <c r="S31" s="236"/>
      <c r="T31" s="236"/>
      <c r="U31" s="202"/>
      <c r="V31" s="203"/>
    </row>
    <row r="32" spans="1:22" s="159" customFormat="1" ht="15" thickBot="1" x14ac:dyDescent="0.4">
      <c r="A32" s="58" t="s">
        <v>184</v>
      </c>
      <c r="B32" s="199"/>
      <c r="C32" s="200"/>
      <c r="D32" s="199"/>
      <c r="E32" s="200">
        <v>0.14965372599999999</v>
      </c>
      <c r="F32" s="199"/>
      <c r="G32" s="200">
        <v>0.14965372599999999</v>
      </c>
      <c r="H32" s="199"/>
      <c r="I32" s="200">
        <v>0.14965372599999999</v>
      </c>
      <c r="J32" s="199"/>
      <c r="K32" s="200">
        <v>0.14965372599999999</v>
      </c>
      <c r="L32" s="202"/>
      <c r="M32" s="203"/>
      <c r="N32" s="203"/>
      <c r="O32" s="204"/>
      <c r="P32" s="200">
        <v>0.14965372599999999</v>
      </c>
      <c r="Q32" s="200">
        <v>0.14965372599999999</v>
      </c>
      <c r="R32" s="200">
        <v>0.14965372599999999</v>
      </c>
      <c r="S32" s="200">
        <v>0.14965372599999999</v>
      </c>
      <c r="T32" s="200">
        <v>0.14965372599999999</v>
      </c>
      <c r="U32" s="202"/>
      <c r="V32" s="205"/>
    </row>
    <row r="33" spans="1:22" s="159" customFormat="1" ht="15" thickBot="1" x14ac:dyDescent="0.4">
      <c r="A33" s="58"/>
      <c r="B33" s="206"/>
      <c r="C33" s="207"/>
      <c r="D33" s="206"/>
      <c r="E33" s="207"/>
      <c r="F33" s="206"/>
      <c r="G33" s="207"/>
      <c r="H33" s="206"/>
      <c r="I33" s="207"/>
      <c r="J33" s="206"/>
      <c r="K33" s="208"/>
      <c r="L33" s="202"/>
      <c r="M33" s="203"/>
      <c r="N33" s="203"/>
      <c r="O33" s="204"/>
      <c r="P33" s="207"/>
      <c r="Q33" s="207"/>
      <c r="R33" s="207"/>
      <c r="S33" s="207"/>
      <c r="T33" s="207"/>
      <c r="U33" s="202"/>
      <c r="V33" s="205"/>
    </row>
    <row r="34" spans="1:22" s="159" customFormat="1" ht="15" thickBot="1" x14ac:dyDescent="0.4">
      <c r="A34" s="58"/>
      <c r="B34" s="206"/>
      <c r="C34" s="207"/>
      <c r="D34" s="206"/>
      <c r="E34" s="207"/>
      <c r="F34" s="206"/>
      <c r="G34" s="207"/>
      <c r="H34" s="206"/>
      <c r="I34" s="207"/>
      <c r="J34" s="206"/>
      <c r="K34" s="208"/>
      <c r="L34" s="202"/>
      <c r="M34" s="203"/>
      <c r="N34" s="203"/>
      <c r="O34" s="204"/>
      <c r="P34" s="207"/>
      <c r="Q34" s="207"/>
      <c r="R34" s="207"/>
      <c r="S34" s="207"/>
      <c r="T34" s="207"/>
      <c r="U34" s="202"/>
      <c r="V34" s="205"/>
    </row>
    <row r="35" spans="1:22" s="159" customFormat="1" ht="15" thickBot="1" x14ac:dyDescent="0.4">
      <c r="A35" s="58"/>
      <c r="B35" s="199"/>
      <c r="C35" s="200"/>
      <c r="D35" s="199"/>
      <c r="E35" s="200"/>
      <c r="F35" s="199"/>
      <c r="G35" s="200"/>
      <c r="H35" s="199"/>
      <c r="I35" s="200"/>
      <c r="J35" s="199"/>
      <c r="K35" s="201"/>
      <c r="L35" s="202"/>
      <c r="M35" s="203"/>
      <c r="N35" s="203"/>
      <c r="O35" s="204"/>
      <c r="P35" s="200"/>
      <c r="Q35" s="200"/>
      <c r="R35" s="200"/>
      <c r="S35" s="200"/>
      <c r="T35" s="200"/>
      <c r="U35" s="202"/>
      <c r="V35" s="205"/>
    </row>
    <row r="36" spans="1:22" s="159" customFormat="1" ht="15" thickBot="1" x14ac:dyDescent="0.4">
      <c r="A36" s="59"/>
      <c r="B36" s="209"/>
      <c r="C36" s="210"/>
      <c r="D36" s="209"/>
      <c r="E36" s="210"/>
      <c r="F36" s="209"/>
      <c r="G36" s="210"/>
      <c r="H36" s="209"/>
      <c r="I36" s="210"/>
      <c r="J36" s="209"/>
      <c r="K36" s="211"/>
      <c r="L36" s="202"/>
      <c r="M36" s="212"/>
      <c r="N36" s="212"/>
      <c r="O36" s="204"/>
      <c r="P36" s="210"/>
      <c r="Q36" s="210"/>
      <c r="R36" s="210"/>
      <c r="S36" s="210"/>
      <c r="T36" s="210"/>
      <c r="U36" s="202"/>
      <c r="V36" s="213"/>
    </row>
    <row r="37" spans="1:22" s="50" customFormat="1" ht="15" thickBot="1" x14ac:dyDescent="0.4">
      <c r="A37" s="178" t="s">
        <v>98</v>
      </c>
      <c r="B37" s="214">
        <f>SUM(B31:B36)</f>
        <v>0</v>
      </c>
      <c r="C37" s="215">
        <f>SUM(C31:C36)*12*Summary!$B$35</f>
        <v>0</v>
      </c>
      <c r="D37" s="216">
        <f>SUM(D31:D36)</f>
        <v>0</v>
      </c>
      <c r="E37" s="215">
        <f>SUM(E31:E36)*12*Summary!$B$35</f>
        <v>50691.308685623997</v>
      </c>
      <c r="F37" s="216">
        <f>SUM(F31:F36)</f>
        <v>0</v>
      </c>
      <c r="G37" s="215">
        <f>SUM(G31:G36)*12*Summary!$B$35</f>
        <v>50691.308685623997</v>
      </c>
      <c r="H37" s="216">
        <f>SUM(H31:H36)</f>
        <v>0</v>
      </c>
      <c r="I37" s="215">
        <f>SUM(I31:I36)*12*Summary!$B$35</f>
        <v>50691.308685623997</v>
      </c>
      <c r="J37" s="216">
        <f>SUM(J31:J36)</f>
        <v>0</v>
      </c>
      <c r="K37" s="215">
        <f>SUM(K31:K36)*12*Summary!$B$35</f>
        <v>50691.308685623997</v>
      </c>
      <c r="L37" s="217"/>
      <c r="M37" s="218">
        <f xml:space="preserve"> SUM(J37,H37,F37,D37,B37)</f>
        <v>0</v>
      </c>
      <c r="N37" s="219">
        <f>SUM(K37,I37,G37,E37,C37)</f>
        <v>202765.23474249599</v>
      </c>
      <c r="O37" s="220"/>
      <c r="P37" s="215">
        <f>SUM(P31:P36)*12*Summary!$B$35</f>
        <v>50691.308685623997</v>
      </c>
      <c r="Q37" s="215">
        <f>SUM(Q31:Q36)*12*Summary!$B$35</f>
        <v>50691.308685623997</v>
      </c>
      <c r="R37" s="215">
        <f>SUM(R31:R36)*12*Summary!$B$35</f>
        <v>50691.308685623997</v>
      </c>
      <c r="S37" s="215">
        <f>SUM(S31:S36)*12*Summary!$B$35</f>
        <v>50691.308685623997</v>
      </c>
      <c r="T37" s="215">
        <f>SUM(T31:T36)*12*Summary!$B$35</f>
        <v>50691.308685623997</v>
      </c>
      <c r="U37" s="217"/>
      <c r="V37" s="221">
        <f>SUM(P37,T37,S37,R37,Q37)</f>
        <v>253456.54342811997</v>
      </c>
    </row>
    <row r="38" spans="1:22" ht="15" thickBot="1" x14ac:dyDescent="0.4">
      <c r="A38" s="180" t="s">
        <v>75</v>
      </c>
      <c r="B38" s="229"/>
      <c r="C38" s="230"/>
      <c r="D38" s="230"/>
      <c r="E38" s="230"/>
      <c r="F38" s="230"/>
      <c r="G38" s="230"/>
      <c r="H38" s="230"/>
      <c r="I38" s="230"/>
      <c r="J38" s="230"/>
      <c r="K38" s="231"/>
      <c r="L38" s="232"/>
      <c r="M38" s="233"/>
      <c r="N38" s="230"/>
      <c r="O38" s="234"/>
      <c r="P38" s="230"/>
      <c r="Q38" s="230"/>
      <c r="R38" s="230"/>
      <c r="S38" s="230"/>
      <c r="T38" s="230"/>
      <c r="U38" s="232"/>
      <c r="V38" s="230"/>
    </row>
    <row r="39" spans="1:22" s="159" customFormat="1" ht="15" thickBot="1" x14ac:dyDescent="0.4">
      <c r="A39" s="58" t="s">
        <v>179</v>
      </c>
      <c r="B39" s="235"/>
      <c r="C39" s="236"/>
      <c r="D39" s="235"/>
      <c r="E39" s="236"/>
      <c r="F39" s="235"/>
      <c r="G39" s="236"/>
      <c r="H39" s="235"/>
      <c r="I39" s="236"/>
      <c r="J39" s="235"/>
      <c r="K39" s="237"/>
      <c r="L39" s="202"/>
      <c r="M39" s="203"/>
      <c r="N39" s="203"/>
      <c r="O39" s="204"/>
      <c r="P39" s="236"/>
      <c r="Q39" s="236"/>
      <c r="R39" s="236"/>
      <c r="S39" s="236"/>
      <c r="T39" s="236"/>
      <c r="U39" s="202"/>
      <c r="V39" s="203"/>
    </row>
    <row r="40" spans="1:22" s="159" customFormat="1" ht="15" thickBot="1" x14ac:dyDescent="0.4">
      <c r="A40" s="58" t="s">
        <v>184</v>
      </c>
      <c r="B40" s="199"/>
      <c r="C40" s="200">
        <v>2.3413177E-2</v>
      </c>
      <c r="D40" s="199"/>
      <c r="E40" s="200">
        <v>2.3413177E-2</v>
      </c>
      <c r="F40" s="199"/>
      <c r="G40" s="200">
        <v>2.3413177E-2</v>
      </c>
      <c r="H40" s="199"/>
      <c r="I40" s="200">
        <v>2.3413177E-2</v>
      </c>
      <c r="J40" s="199"/>
      <c r="K40" s="200">
        <v>2.3413177E-2</v>
      </c>
      <c r="L40" s="202"/>
      <c r="M40" s="203"/>
      <c r="N40" s="203"/>
      <c r="O40" s="204"/>
      <c r="P40" s="200">
        <v>2.3413177E-2</v>
      </c>
      <c r="Q40" s="200">
        <v>2.3413177E-2</v>
      </c>
      <c r="R40" s="200">
        <v>2.3413177E-2</v>
      </c>
      <c r="S40" s="200">
        <v>2.3413177E-2</v>
      </c>
      <c r="T40" s="200">
        <v>2.3413177E-2</v>
      </c>
      <c r="U40" s="202"/>
      <c r="V40" s="205"/>
    </row>
    <row r="41" spans="1:22" s="159" customFormat="1" ht="15" thickBot="1" x14ac:dyDescent="0.4">
      <c r="A41" s="58"/>
      <c r="B41" s="206"/>
      <c r="C41" s="207"/>
      <c r="D41" s="206"/>
      <c r="E41" s="207"/>
      <c r="F41" s="206"/>
      <c r="G41" s="207"/>
      <c r="H41" s="206"/>
      <c r="I41" s="207"/>
      <c r="J41" s="206"/>
      <c r="K41" s="208"/>
      <c r="L41" s="202"/>
      <c r="M41" s="203"/>
      <c r="N41" s="203"/>
      <c r="O41" s="204"/>
      <c r="P41" s="207"/>
      <c r="Q41" s="207"/>
      <c r="R41" s="207"/>
      <c r="S41" s="207"/>
      <c r="T41" s="207"/>
      <c r="U41" s="202"/>
      <c r="V41" s="205"/>
    </row>
    <row r="42" spans="1:22" s="159" customFormat="1" ht="15" thickBot="1" x14ac:dyDescent="0.4">
      <c r="A42" s="58"/>
      <c r="B42" s="206"/>
      <c r="C42" s="207"/>
      <c r="D42" s="206"/>
      <c r="E42" s="207"/>
      <c r="F42" s="206"/>
      <c r="G42" s="207"/>
      <c r="H42" s="206"/>
      <c r="I42" s="207"/>
      <c r="J42" s="206"/>
      <c r="K42" s="208"/>
      <c r="L42" s="202"/>
      <c r="M42" s="203"/>
      <c r="N42" s="203"/>
      <c r="O42" s="204"/>
      <c r="P42" s="207"/>
      <c r="Q42" s="207"/>
      <c r="R42" s="207"/>
      <c r="S42" s="207"/>
      <c r="T42" s="207"/>
      <c r="U42" s="202"/>
      <c r="V42" s="205"/>
    </row>
    <row r="43" spans="1:22" s="159" customFormat="1" ht="15" thickBot="1" x14ac:dyDescent="0.4">
      <c r="A43" s="58"/>
      <c r="B43" s="199"/>
      <c r="C43" s="200"/>
      <c r="D43" s="199"/>
      <c r="E43" s="200"/>
      <c r="F43" s="199"/>
      <c r="G43" s="200"/>
      <c r="H43" s="199"/>
      <c r="I43" s="200"/>
      <c r="J43" s="199"/>
      <c r="K43" s="201"/>
      <c r="L43" s="202"/>
      <c r="M43" s="203"/>
      <c r="N43" s="203"/>
      <c r="O43" s="204"/>
      <c r="P43" s="200"/>
      <c r="Q43" s="200"/>
      <c r="R43" s="200"/>
      <c r="S43" s="200"/>
      <c r="T43" s="200"/>
      <c r="U43" s="202"/>
      <c r="V43" s="205"/>
    </row>
    <row r="44" spans="1:22" s="159" customFormat="1" ht="15" thickBot="1" x14ac:dyDescent="0.4">
      <c r="A44" s="59"/>
      <c r="B44" s="209"/>
      <c r="C44" s="210"/>
      <c r="D44" s="209"/>
      <c r="E44" s="210"/>
      <c r="F44" s="209"/>
      <c r="G44" s="210"/>
      <c r="H44" s="209"/>
      <c r="I44" s="210"/>
      <c r="J44" s="209"/>
      <c r="K44" s="211"/>
      <c r="L44" s="202"/>
      <c r="M44" s="212"/>
      <c r="N44" s="212"/>
      <c r="O44" s="204"/>
      <c r="P44" s="210"/>
      <c r="Q44" s="210"/>
      <c r="R44" s="210"/>
      <c r="S44" s="210"/>
      <c r="T44" s="210"/>
      <c r="U44" s="202"/>
      <c r="V44" s="213"/>
    </row>
    <row r="45" spans="1:22" s="50" customFormat="1" ht="15" thickBot="1" x14ac:dyDescent="0.4">
      <c r="A45" s="178" t="s">
        <v>99</v>
      </c>
      <c r="B45" s="214">
        <f>SUM(B39:B44)</f>
        <v>0</v>
      </c>
      <c r="C45" s="215">
        <f>SUM(C39:C44)*12*Summary!$B$36</f>
        <v>50691.307606451999</v>
      </c>
      <c r="D45" s="216">
        <f>SUM(D39:D44)</f>
        <v>0</v>
      </c>
      <c r="E45" s="215">
        <f>SUM(E39:E44)*12*Summary!$B$36</f>
        <v>50691.307606451999</v>
      </c>
      <c r="F45" s="216">
        <f>SUM(F39:F44)</f>
        <v>0</v>
      </c>
      <c r="G45" s="215">
        <f>SUM(G39:G44)*12*Summary!$B$36</f>
        <v>50691.307606451999</v>
      </c>
      <c r="H45" s="216">
        <f>SUM(H39:H44)</f>
        <v>0</v>
      </c>
      <c r="I45" s="215">
        <f>SUM(I39:I44)*12*Summary!$B$36</f>
        <v>50691.307606451999</v>
      </c>
      <c r="J45" s="216">
        <f>SUM(J39:J44)</f>
        <v>0</v>
      </c>
      <c r="K45" s="215">
        <f>SUM(K39:K44)*12*Summary!$B$36</f>
        <v>50691.307606451999</v>
      </c>
      <c r="L45" s="217"/>
      <c r="M45" s="218">
        <f xml:space="preserve"> SUM(J45,H45,F45,D45,B45)</f>
        <v>0</v>
      </c>
      <c r="N45" s="219">
        <f>SUM(K45,I45,G45,E45,C45)</f>
        <v>253456.53803226</v>
      </c>
      <c r="O45" s="220"/>
      <c r="P45" s="215">
        <f>SUM(P39:P44)*12*Summary!$B$36</f>
        <v>50691.307606451999</v>
      </c>
      <c r="Q45" s="215">
        <f>SUM(Q39:Q44)*12*Summary!$B$36</f>
        <v>50691.307606451999</v>
      </c>
      <c r="R45" s="215">
        <f>SUM(R39:R44)*12*Summary!$B$36</f>
        <v>50691.307606451999</v>
      </c>
      <c r="S45" s="215">
        <f>SUM(S39:S44)*12*Summary!$B$36</f>
        <v>50691.307606451999</v>
      </c>
      <c r="T45" s="215">
        <f>SUM(T39:T44)*12*Summary!$B$36</f>
        <v>50691.307606451999</v>
      </c>
      <c r="U45" s="217"/>
      <c r="V45" s="221">
        <f>SUM(P45,T45,S45,R45,Q45)</f>
        <v>253456.53803226</v>
      </c>
    </row>
    <row r="46" spans="1:22" ht="15" thickBot="1" x14ac:dyDescent="0.4">
      <c r="A46" s="180" t="s">
        <v>76</v>
      </c>
      <c r="B46" s="229"/>
      <c r="C46" s="230"/>
      <c r="D46" s="230"/>
      <c r="E46" s="230"/>
      <c r="F46" s="230"/>
      <c r="G46" s="230"/>
      <c r="H46" s="230"/>
      <c r="I46" s="230"/>
      <c r="J46" s="230"/>
      <c r="K46" s="231"/>
      <c r="L46" s="232"/>
      <c r="M46" s="233"/>
      <c r="N46" s="238"/>
      <c r="O46" s="234"/>
      <c r="P46" s="230"/>
      <c r="Q46" s="230"/>
      <c r="R46" s="230"/>
      <c r="S46" s="230"/>
      <c r="T46" s="238"/>
      <c r="U46" s="232"/>
      <c r="V46" s="238"/>
    </row>
    <row r="47" spans="1:22" s="159" customFormat="1" ht="15" thickBot="1" x14ac:dyDescent="0.4">
      <c r="A47" s="58" t="s">
        <v>167</v>
      </c>
      <c r="B47" s="235"/>
      <c r="C47" s="236"/>
      <c r="D47" s="235"/>
      <c r="E47" s="236"/>
      <c r="F47" s="235"/>
      <c r="G47" s="236"/>
      <c r="H47" s="235"/>
      <c r="I47" s="236"/>
      <c r="J47" s="235"/>
      <c r="K47" s="237"/>
      <c r="L47" s="202"/>
      <c r="M47" s="203"/>
      <c r="N47" s="203"/>
      <c r="O47" s="204"/>
      <c r="P47" s="236"/>
      <c r="Q47" s="236"/>
      <c r="R47" s="236"/>
      <c r="S47" s="236"/>
      <c r="T47" s="236"/>
      <c r="U47" s="202"/>
      <c r="V47" s="203"/>
    </row>
    <row r="48" spans="1:22" s="159" customFormat="1" ht="15" thickBot="1" x14ac:dyDescent="0.4">
      <c r="A48" s="58" t="s">
        <v>184</v>
      </c>
      <c r="B48" s="199"/>
      <c r="C48" s="200"/>
      <c r="D48" s="199"/>
      <c r="E48" s="200">
        <v>3.6989183000000002E-2</v>
      </c>
      <c r="F48" s="199"/>
      <c r="G48" s="200">
        <v>3.6989183000000002E-2</v>
      </c>
      <c r="H48" s="199"/>
      <c r="I48" s="200">
        <v>3.6989183000000002E-2</v>
      </c>
      <c r="J48" s="199"/>
      <c r="K48" s="200">
        <v>3.6989183000000002E-2</v>
      </c>
      <c r="L48" s="202"/>
      <c r="M48" s="203"/>
      <c r="N48" s="203"/>
      <c r="O48" s="204"/>
      <c r="P48" s="200">
        <v>3.6989183000000002E-2</v>
      </c>
      <c r="Q48" s="200">
        <v>3.6989183000000002E-2</v>
      </c>
      <c r="R48" s="200">
        <v>3.6989183000000002E-2</v>
      </c>
      <c r="S48" s="200">
        <v>3.6989183000000002E-2</v>
      </c>
      <c r="T48" s="200">
        <v>3.6989183000000002E-2</v>
      </c>
      <c r="U48" s="202"/>
      <c r="V48" s="205"/>
    </row>
    <row r="49" spans="1:22" s="159" customFormat="1" ht="15" thickBot="1" x14ac:dyDescent="0.4">
      <c r="A49" s="58"/>
      <c r="B49" s="206"/>
      <c r="C49" s="207"/>
      <c r="D49" s="206"/>
      <c r="E49" s="207"/>
      <c r="F49" s="206"/>
      <c r="G49" s="207"/>
      <c r="H49" s="206"/>
      <c r="I49" s="207"/>
      <c r="J49" s="206"/>
      <c r="K49" s="208"/>
      <c r="L49" s="202"/>
      <c r="M49" s="203"/>
      <c r="N49" s="203"/>
      <c r="O49" s="204"/>
      <c r="P49" s="207"/>
      <c r="Q49" s="207"/>
      <c r="R49" s="207"/>
      <c r="S49" s="207"/>
      <c r="T49" s="207"/>
      <c r="U49" s="202"/>
      <c r="V49" s="205"/>
    </row>
    <row r="50" spans="1:22" s="159" customFormat="1" ht="15" thickBot="1" x14ac:dyDescent="0.4">
      <c r="A50" s="58"/>
      <c r="B50" s="206"/>
      <c r="C50" s="207"/>
      <c r="D50" s="206"/>
      <c r="E50" s="207"/>
      <c r="F50" s="206"/>
      <c r="G50" s="207"/>
      <c r="H50" s="206"/>
      <c r="I50" s="207"/>
      <c r="J50" s="206"/>
      <c r="K50" s="208"/>
      <c r="L50" s="202"/>
      <c r="M50" s="203"/>
      <c r="N50" s="203"/>
      <c r="O50" s="204"/>
      <c r="P50" s="207"/>
      <c r="Q50" s="207"/>
      <c r="R50" s="207"/>
      <c r="S50" s="207"/>
      <c r="T50" s="207"/>
      <c r="U50" s="202"/>
      <c r="V50" s="205"/>
    </row>
    <row r="51" spans="1:22" s="159" customFormat="1" ht="15" thickBot="1" x14ac:dyDescent="0.4">
      <c r="A51" s="58"/>
      <c r="B51" s="199"/>
      <c r="C51" s="200"/>
      <c r="D51" s="199"/>
      <c r="E51" s="200"/>
      <c r="F51" s="199"/>
      <c r="G51" s="200"/>
      <c r="H51" s="199"/>
      <c r="I51" s="200"/>
      <c r="J51" s="199"/>
      <c r="K51" s="201"/>
      <c r="L51" s="202"/>
      <c r="M51" s="203"/>
      <c r="N51" s="203"/>
      <c r="O51" s="204"/>
      <c r="P51" s="200"/>
      <c r="Q51" s="200"/>
      <c r="R51" s="200"/>
      <c r="S51" s="200"/>
      <c r="T51" s="200"/>
      <c r="U51" s="202"/>
      <c r="V51" s="205"/>
    </row>
    <row r="52" spans="1:22" s="159" customFormat="1" ht="15" thickBot="1" x14ac:dyDescent="0.4">
      <c r="A52" s="59"/>
      <c r="B52" s="209"/>
      <c r="C52" s="210"/>
      <c r="D52" s="209"/>
      <c r="E52" s="210"/>
      <c r="F52" s="209"/>
      <c r="G52" s="210"/>
      <c r="H52" s="209"/>
      <c r="I52" s="210"/>
      <c r="J52" s="209"/>
      <c r="K52" s="211"/>
      <c r="L52" s="202"/>
      <c r="M52" s="212"/>
      <c r="N52" s="212"/>
      <c r="O52" s="204"/>
      <c r="P52" s="210"/>
      <c r="Q52" s="210"/>
      <c r="R52" s="210"/>
      <c r="S52" s="210"/>
      <c r="T52" s="210"/>
      <c r="U52" s="202"/>
      <c r="V52" s="213"/>
    </row>
    <row r="53" spans="1:22" s="50" customFormat="1" ht="15" thickBot="1" x14ac:dyDescent="0.4">
      <c r="A53" s="178" t="s">
        <v>102</v>
      </c>
      <c r="B53" s="239">
        <f>SUM(B47:B52)</f>
        <v>0</v>
      </c>
      <c r="C53" s="215">
        <f>SUM(C47:C52)*12*Summary!$B$37</f>
        <v>0</v>
      </c>
      <c r="D53" s="216">
        <f>SUM(D47:D52)</f>
        <v>0</v>
      </c>
      <c r="E53" s="215">
        <f>SUM(E47:E52)*12*Summary!$B$37</f>
        <v>50691.307993788003</v>
      </c>
      <c r="F53" s="216">
        <f>SUM(F47:F52)</f>
        <v>0</v>
      </c>
      <c r="G53" s="215">
        <f>SUM(G47:G52)*12*Summary!$B$37</f>
        <v>50691.307993788003</v>
      </c>
      <c r="H53" s="216">
        <f>SUM(H47:H52)</f>
        <v>0</v>
      </c>
      <c r="I53" s="215">
        <f>SUM(I47:I52)*12*Summary!$B$37</f>
        <v>50691.307993788003</v>
      </c>
      <c r="J53" s="216">
        <f>SUM(J47:J52)</f>
        <v>0</v>
      </c>
      <c r="K53" s="215">
        <f>SUM(K47:K52)*12*Summary!$B$37</f>
        <v>50691.307993788003</v>
      </c>
      <c r="L53" s="217"/>
      <c r="M53" s="218">
        <f xml:space="preserve"> SUM(J53,H53,F53,D53,B53)</f>
        <v>0</v>
      </c>
      <c r="N53" s="219">
        <f>SUM(K53,I53,G53,E53,C53)</f>
        <v>202765.23197515201</v>
      </c>
      <c r="O53" s="220"/>
      <c r="P53" s="215">
        <f>SUM(P47:P52)*12*Summary!$B$37</f>
        <v>50691.307993788003</v>
      </c>
      <c r="Q53" s="215">
        <f>SUM(Q47:Q52)*12*Summary!$B$37</f>
        <v>50691.307993788003</v>
      </c>
      <c r="R53" s="215">
        <f>SUM(R47:R52)*12*Summary!$B$37</f>
        <v>50691.307993788003</v>
      </c>
      <c r="S53" s="215">
        <f>SUM(S47:S52)*12*Summary!$B$37</f>
        <v>50691.307993788003</v>
      </c>
      <c r="T53" s="215">
        <f>SUM(T47:T52)*12*Summary!$B$37</f>
        <v>50691.307993788003</v>
      </c>
      <c r="U53" s="217"/>
      <c r="V53" s="221">
        <f>SUM(P53,T53,S53,R53,Q53)</f>
        <v>253456.53996894002</v>
      </c>
    </row>
    <row r="54" spans="1:22" ht="15" thickBot="1" x14ac:dyDescent="0.4">
      <c r="A54" s="180" t="s">
        <v>77</v>
      </c>
      <c r="B54" s="229"/>
      <c r="C54" s="230"/>
      <c r="D54" s="230"/>
      <c r="E54" s="230"/>
      <c r="F54" s="230"/>
      <c r="G54" s="230"/>
      <c r="H54" s="230"/>
      <c r="I54" s="230"/>
      <c r="J54" s="230"/>
      <c r="K54" s="231"/>
      <c r="L54" s="232"/>
      <c r="M54" s="233"/>
      <c r="N54" s="238"/>
      <c r="O54" s="234"/>
      <c r="P54" s="230"/>
      <c r="Q54" s="230"/>
      <c r="R54" s="230"/>
      <c r="S54" s="230"/>
      <c r="T54" s="240"/>
      <c r="U54" s="232"/>
      <c r="V54" s="238"/>
    </row>
    <row r="55" spans="1:22" s="159" customFormat="1" ht="15" thickBot="1" x14ac:dyDescent="0.4">
      <c r="A55" s="58" t="s">
        <v>168</v>
      </c>
      <c r="B55" s="235"/>
      <c r="C55" s="236"/>
      <c r="D55" s="235"/>
      <c r="E55" s="236"/>
      <c r="F55" s="235"/>
      <c r="G55" s="236"/>
      <c r="H55" s="235"/>
      <c r="I55" s="236"/>
      <c r="J55" s="235"/>
      <c r="K55" s="237"/>
      <c r="L55" s="202"/>
      <c r="M55" s="203"/>
      <c r="N55" s="203"/>
      <c r="O55" s="204"/>
      <c r="P55" s="236"/>
      <c r="Q55" s="236"/>
      <c r="R55" s="236"/>
      <c r="S55" s="236"/>
      <c r="T55" s="241"/>
      <c r="U55" s="202"/>
      <c r="V55" s="203"/>
    </row>
    <row r="56" spans="1:22" s="159" customFormat="1" ht="15" thickBot="1" x14ac:dyDescent="0.4">
      <c r="A56" s="58" t="s">
        <v>184</v>
      </c>
      <c r="B56" s="199"/>
      <c r="C56" s="200"/>
      <c r="D56" s="199"/>
      <c r="E56" s="200">
        <v>6.6945731999999994E-2</v>
      </c>
      <c r="F56" s="199"/>
      <c r="G56" s="200">
        <v>6.6945731999999994E-2</v>
      </c>
      <c r="H56" s="199"/>
      <c r="I56" s="200">
        <v>6.6945731999999994E-2</v>
      </c>
      <c r="J56" s="199"/>
      <c r="K56" s="200">
        <v>6.6945731999999994E-2</v>
      </c>
      <c r="L56" s="202"/>
      <c r="M56" s="203"/>
      <c r="N56" s="203"/>
      <c r="O56" s="204"/>
      <c r="P56" s="200">
        <v>6.6945731999999994E-2</v>
      </c>
      <c r="Q56" s="200">
        <v>6.6945731999999994E-2</v>
      </c>
      <c r="R56" s="200">
        <v>6.6945731999999994E-2</v>
      </c>
      <c r="S56" s="200">
        <v>6.6945731999999994E-2</v>
      </c>
      <c r="T56" s="200">
        <v>6.6945731999999994E-2</v>
      </c>
      <c r="U56" s="202"/>
      <c r="V56" s="205"/>
    </row>
    <row r="57" spans="1:22" s="159" customFormat="1" ht="15" thickBot="1" x14ac:dyDescent="0.4">
      <c r="A57" s="58"/>
      <c r="B57" s="206"/>
      <c r="C57" s="207"/>
      <c r="D57" s="206"/>
      <c r="E57" s="207"/>
      <c r="F57" s="206"/>
      <c r="G57" s="207"/>
      <c r="H57" s="206"/>
      <c r="I57" s="207"/>
      <c r="J57" s="206"/>
      <c r="K57" s="208"/>
      <c r="L57" s="202"/>
      <c r="M57" s="203"/>
      <c r="N57" s="203"/>
      <c r="O57" s="204"/>
      <c r="P57" s="207"/>
      <c r="Q57" s="207"/>
      <c r="R57" s="207"/>
      <c r="S57" s="207"/>
      <c r="T57" s="207"/>
      <c r="U57" s="202"/>
      <c r="V57" s="205"/>
    </row>
    <row r="58" spans="1:22" s="159" customFormat="1" ht="15" thickBot="1" x14ac:dyDescent="0.4">
      <c r="A58" s="58"/>
      <c r="B58" s="206"/>
      <c r="C58" s="207"/>
      <c r="D58" s="206"/>
      <c r="E58" s="207"/>
      <c r="F58" s="206"/>
      <c r="G58" s="207"/>
      <c r="H58" s="206"/>
      <c r="I58" s="207"/>
      <c r="J58" s="206"/>
      <c r="K58" s="208"/>
      <c r="L58" s="202"/>
      <c r="M58" s="203"/>
      <c r="N58" s="203"/>
      <c r="O58" s="204"/>
      <c r="P58" s="207"/>
      <c r="Q58" s="207"/>
      <c r="R58" s="207"/>
      <c r="S58" s="207"/>
      <c r="T58" s="207"/>
      <c r="U58" s="202"/>
      <c r="V58" s="205"/>
    </row>
    <row r="59" spans="1:22" s="159" customFormat="1" ht="15" thickBot="1" x14ac:dyDescent="0.4">
      <c r="A59" s="58"/>
      <c r="B59" s="199"/>
      <c r="C59" s="200"/>
      <c r="D59" s="199"/>
      <c r="E59" s="200"/>
      <c r="F59" s="199"/>
      <c r="G59" s="200"/>
      <c r="H59" s="199"/>
      <c r="I59" s="200"/>
      <c r="J59" s="199"/>
      <c r="K59" s="201"/>
      <c r="L59" s="202"/>
      <c r="M59" s="203"/>
      <c r="N59" s="203"/>
      <c r="O59" s="204"/>
      <c r="P59" s="200"/>
      <c r="Q59" s="200"/>
      <c r="R59" s="200"/>
      <c r="S59" s="200"/>
      <c r="T59" s="200"/>
      <c r="U59" s="202"/>
      <c r="V59" s="205"/>
    </row>
    <row r="60" spans="1:22" s="159" customFormat="1" ht="15" thickBot="1" x14ac:dyDescent="0.4">
      <c r="A60" s="59"/>
      <c r="B60" s="209"/>
      <c r="C60" s="210"/>
      <c r="D60" s="209"/>
      <c r="E60" s="210"/>
      <c r="F60" s="209"/>
      <c r="G60" s="210"/>
      <c r="H60" s="209"/>
      <c r="I60" s="210"/>
      <c r="J60" s="209"/>
      <c r="K60" s="211"/>
      <c r="L60" s="202"/>
      <c r="M60" s="212"/>
      <c r="N60" s="212"/>
      <c r="O60" s="204"/>
      <c r="P60" s="210"/>
      <c r="Q60" s="210"/>
      <c r="R60" s="210"/>
      <c r="S60" s="210"/>
      <c r="T60" s="210"/>
      <c r="U60" s="202"/>
      <c r="V60" s="213"/>
    </row>
    <row r="61" spans="1:22" s="50" customFormat="1" ht="15" thickBot="1" x14ac:dyDescent="0.4">
      <c r="A61" s="178" t="s">
        <v>100</v>
      </c>
      <c r="B61" s="214">
        <f>SUM(B55:B60)</f>
        <v>0</v>
      </c>
      <c r="C61" s="215">
        <f>SUM(C55:C60)*12*Summary!$B$38</f>
        <v>0</v>
      </c>
      <c r="D61" s="216">
        <f>SUM(D55:D60)</f>
        <v>0</v>
      </c>
      <c r="E61" s="215">
        <f>SUM(E55:E60)*12*Summary!$B$38</f>
        <v>50691.308270399997</v>
      </c>
      <c r="F61" s="216">
        <f>SUM(F55:F60)</f>
        <v>0</v>
      </c>
      <c r="G61" s="215">
        <f>SUM(G55:G60)*12*Summary!$B$38</f>
        <v>50691.308270399997</v>
      </c>
      <c r="H61" s="216">
        <f>SUM(H55:H60)</f>
        <v>0</v>
      </c>
      <c r="I61" s="215">
        <f>SUM(I55:I60)*12*Summary!$B$38</f>
        <v>50691.308270399997</v>
      </c>
      <c r="J61" s="216">
        <f>SUM(J55:J60)</f>
        <v>0</v>
      </c>
      <c r="K61" s="215">
        <f>SUM(K55:K60)*12*Summary!$B$38</f>
        <v>50691.308270399997</v>
      </c>
      <c r="L61" s="217"/>
      <c r="M61" s="218">
        <f xml:space="preserve"> SUM(J61,H61,F61,D61,B61)</f>
        <v>0</v>
      </c>
      <c r="N61" s="219">
        <f>SUM(K61,I61,G61,E61,C61)</f>
        <v>202765.23308159999</v>
      </c>
      <c r="O61" s="220"/>
      <c r="P61" s="215">
        <f>SUM(P55:P60)*12*Summary!$B$38</f>
        <v>50691.308270399997</v>
      </c>
      <c r="Q61" s="215">
        <f>SUM(Q55:Q60)*12*Summary!$B$38</f>
        <v>50691.308270399997</v>
      </c>
      <c r="R61" s="215">
        <f>SUM(R55:R60)*12*Summary!$B$38</f>
        <v>50691.308270399997</v>
      </c>
      <c r="S61" s="215">
        <f>SUM(S55:S60)*12*Summary!$B$38</f>
        <v>50691.308270399997</v>
      </c>
      <c r="T61" s="215">
        <f>SUM(T55:T60)*12*Summary!$B$38</f>
        <v>50691.308270399997</v>
      </c>
      <c r="U61" s="217"/>
      <c r="V61" s="221">
        <f>SUM(P61,T61,S61,R61,Q61)</f>
        <v>253456.54135199997</v>
      </c>
    </row>
    <row r="62" spans="1:22" ht="15" thickBot="1" x14ac:dyDescent="0.4">
      <c r="A62" s="181" t="s">
        <v>83</v>
      </c>
      <c r="B62" s="242">
        <f t="shared" ref="B62:K62" si="0">SUM(B13+B21+B29+B37+B45+B53+B61)</f>
        <v>0</v>
      </c>
      <c r="C62" s="242">
        <f t="shared" si="0"/>
        <v>152073.92733014398</v>
      </c>
      <c r="D62" s="242">
        <f t="shared" si="0"/>
        <v>0</v>
      </c>
      <c r="E62" s="242">
        <f t="shared" si="0"/>
        <v>354839.15893877996</v>
      </c>
      <c r="F62" s="242">
        <f t="shared" si="0"/>
        <v>0</v>
      </c>
      <c r="G62" s="242">
        <f t="shared" si="0"/>
        <v>354839.15893877996</v>
      </c>
      <c r="H62" s="242">
        <f t="shared" si="0"/>
        <v>0</v>
      </c>
      <c r="I62" s="242">
        <f t="shared" si="0"/>
        <v>354839.15893877996</v>
      </c>
      <c r="J62" s="242">
        <f t="shared" si="0"/>
        <v>0</v>
      </c>
      <c r="K62" s="243">
        <f t="shared" si="0"/>
        <v>354839.15893877996</v>
      </c>
      <c r="L62" s="244"/>
      <c r="M62" s="242">
        <f>SUM(M13+M21+M29+M37+M45+M53+M61)</f>
        <v>0</v>
      </c>
      <c r="N62" s="242">
        <f>SUM(N13+N21+N29+N37+N45+N53+N61)</f>
        <v>1571430.5630852638</v>
      </c>
      <c r="O62" s="245"/>
      <c r="P62" s="242">
        <f>SUM(P13+P21+P29+P37+P45+P53+P61)</f>
        <v>354839.15893877996</v>
      </c>
      <c r="Q62" s="242">
        <f>SUM(Q13+Q21+Q29+Q37+Q45+Q53+Q61)</f>
        <v>354839.15893877996</v>
      </c>
      <c r="R62" s="242">
        <f>SUM(R13+R21+R29+R37+R45+R53+R61)</f>
        <v>354839.15893877996</v>
      </c>
      <c r="S62" s="242">
        <f>SUM(S13+S21+S29+S37+S45+S53+S61)</f>
        <v>354839.15893877996</v>
      </c>
      <c r="T62" s="242">
        <f>SUM(T13+T21+T29+T37+T45+T53+T61)</f>
        <v>354839.15893877996</v>
      </c>
      <c r="U62" s="244"/>
      <c r="V62" s="242">
        <f>SUM(V13+V21+V29+V37+V45+V53+V61)</f>
        <v>1774195.7946938998</v>
      </c>
    </row>
    <row r="63" spans="1:22" x14ac:dyDescent="0.35">
      <c r="B63" s="9"/>
      <c r="C63" s="9"/>
      <c r="D63" s="9"/>
      <c r="E63" s="9"/>
      <c r="F63" s="43"/>
      <c r="G63" s="9"/>
      <c r="H63" s="9"/>
      <c r="I63" s="9"/>
      <c r="J63" s="9"/>
      <c r="K63" s="43"/>
      <c r="L63" s="45"/>
      <c r="M63" s="43"/>
      <c r="N63" s="43"/>
      <c r="O63" s="45"/>
      <c r="P63" s="44"/>
      <c r="Q63" s="45"/>
      <c r="R63" s="45"/>
      <c r="U63" s="45"/>
      <c r="V63" s="43"/>
    </row>
    <row r="64" spans="1:22" x14ac:dyDescent="0.35">
      <c r="A64" s="351"/>
      <c r="B64" s="352"/>
      <c r="C64" s="352"/>
      <c r="D64" s="352"/>
      <c r="E64" s="352"/>
      <c r="K64" s="46"/>
      <c r="L64" s="67"/>
      <c r="M64" s="46"/>
      <c r="N64" s="46"/>
      <c r="O64" s="67"/>
      <c r="P64" s="46"/>
      <c r="Q64" s="46"/>
      <c r="R64" s="46"/>
      <c r="U64" s="67"/>
      <c r="V64" s="46"/>
    </row>
  </sheetData>
  <sheetProtection password="D918" sheet="1" insertRows="0" selectLockedCells="1"/>
  <mergeCells count="13">
    <mergeCell ref="A64:E64"/>
    <mergeCell ref="J4:K4"/>
    <mergeCell ref="B3:K3"/>
    <mergeCell ref="B4:C4"/>
    <mergeCell ref="D4:E4"/>
    <mergeCell ref="F4:G4"/>
    <mergeCell ref="H4:I4"/>
    <mergeCell ref="A3:A5"/>
    <mergeCell ref="B1:T1"/>
    <mergeCell ref="B2:T2"/>
    <mergeCell ref="M3:N3"/>
    <mergeCell ref="P3:T3"/>
    <mergeCell ref="M4:N4"/>
  </mergeCells>
  <printOptions gridLines="1"/>
  <pageMargins left="0.25" right="0.25" top="0.75" bottom="0.75" header="0.3" footer="0.3"/>
  <pageSetup paperSize="5" scale="43" orientation="landscape" r:id="rId1"/>
  <headerFooter>
    <oddHeader>&amp;C&amp;"-,Bold"&amp;16 6264 Z1 Cost Proposal Option C ESInet &amp; NGCS Revision One</oddHeader>
    <oddFooter>&amp;L&amp;A&amp;C&amp;P&amp;R&amp;D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D4ACC5E2515C48B6B7AD4B70469E0F" ma:contentTypeVersion="11" ma:contentTypeDescription="Create a new document." ma:contentTypeScope="" ma:versionID="7a7400dc4877950a7f736778f4290f86">
  <xsd:schema xmlns:xsd="http://www.w3.org/2001/XMLSchema" xmlns:xs="http://www.w3.org/2001/XMLSchema" xmlns:p="http://schemas.microsoft.com/office/2006/metadata/properties" xmlns:ns2="960c0ee1-87e7-4520-85dd-14564a61229f" xmlns:ns3="85e14296-7881-4e3c-921e-068e25a77ee9" targetNamespace="http://schemas.microsoft.com/office/2006/metadata/properties" ma:root="true" ma:fieldsID="26fc736d4a936f125941636ae71e019b" ns2:_="" ns3:_="">
    <xsd:import namespace="960c0ee1-87e7-4520-85dd-14564a61229f"/>
    <xsd:import namespace="85e14296-7881-4e3c-921e-068e25a77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c0ee1-87e7-4520-85dd-14564a612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14296-7881-4e3c-921e-068e25a77ee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F702B7-A6DB-439C-BCF1-9FE3D1430B95}">
  <ds:schemaRefs>
    <ds:schemaRef ds:uri="960c0ee1-87e7-4520-85dd-14564a61229f"/>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5e14296-7881-4e3c-921e-068e25a77ee9"/>
    <ds:schemaRef ds:uri="http://www.w3.org/XML/1998/namespace"/>
  </ds:schemaRefs>
</ds:datastoreItem>
</file>

<file path=customXml/itemProps2.xml><?xml version="1.0" encoding="utf-8"?>
<ds:datastoreItem xmlns:ds="http://schemas.openxmlformats.org/officeDocument/2006/customXml" ds:itemID="{F51FCBC1-3C25-486A-B9EB-AA7B5CFC8E7B}">
  <ds:schemaRefs>
    <ds:schemaRef ds:uri="http://schemas.microsoft.com/sharepoint/v3/contenttype/forms"/>
  </ds:schemaRefs>
</ds:datastoreItem>
</file>

<file path=customXml/itemProps3.xml><?xml version="1.0" encoding="utf-8"?>
<ds:datastoreItem xmlns:ds="http://schemas.openxmlformats.org/officeDocument/2006/customXml" ds:itemID="{88FE01A3-9D98-444B-8EA8-3484980FF6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c0ee1-87e7-4520-85dd-14564a61229f"/>
    <ds:schemaRef ds:uri="85e14296-7881-4e3c-921e-068e25a77e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vt:lpstr>
      <vt:lpstr>NRC Milestones</vt:lpstr>
      <vt:lpstr>Summary</vt:lpstr>
      <vt:lpstr>ESInet</vt:lpstr>
      <vt:lpstr>ESI net</vt:lpstr>
      <vt:lpstr>LNG</vt:lpstr>
      <vt:lpstr>BCF</vt:lpstr>
      <vt:lpstr>ESRP &amp; PRF</vt:lpstr>
      <vt:lpstr>ECRF &amp; LVF</vt:lpstr>
      <vt:lpstr>SI</vt:lpstr>
      <vt:lpstr>LDB</vt:lpstr>
      <vt:lpstr>MISC</vt:lpstr>
      <vt:lpstr>Opt Svc NGCS</vt:lpstr>
      <vt:lpstr>BCF!Print_Area</vt:lpstr>
      <vt:lpstr>'ECRF &amp; LVF'!Print_Area</vt:lpstr>
      <vt:lpstr>'ESI net'!Print_Area</vt:lpstr>
      <vt:lpstr>'ESRP &amp; PRF'!Print_Area</vt:lpstr>
      <vt:lpstr>LDB!Print_Area</vt:lpstr>
      <vt:lpstr>LNG!Print_Area</vt:lpstr>
      <vt:lpstr>MISC!Print_Area</vt:lpstr>
      <vt:lpstr>'NRC Milestones'!Print_Area</vt:lpstr>
      <vt:lpstr>'Opt Svc NGCS'!Print_Area</vt:lpstr>
      <vt:lpstr>SI!Print_Area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Mission Critical Partners;Inc.</dc:creator>
  <cp:lastModifiedBy>Windows User</cp:lastModifiedBy>
  <cp:lastPrinted>2020-03-30T16:03:44Z</cp:lastPrinted>
  <dcterms:created xsi:type="dcterms:W3CDTF">2012-08-15T14:05:28Z</dcterms:created>
  <dcterms:modified xsi:type="dcterms:W3CDTF">2020-09-08T14:14:52Z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0x010100B7D4ACC5E2515C48B6B7AD4B70469E0F</vt:lpwstr>
  </property>
</Properties>
</file>